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6-12-20 Sistemas Web\Economico 2021\Economico\documentos\herramientas\ServiciosBasicos\"/>
    </mc:Choice>
  </mc:AlternateContent>
  <xr:revisionPtr revIDLastSave="0" documentId="13_ncr:1_{AC537600-B4A0-471D-98B9-620A9194296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aratula" sheetId="9" r:id="rId1"/>
    <sheet name="Menu" sheetId="5" r:id="rId2"/>
    <sheet name="Agua" sheetId="1" r:id="rId3"/>
    <sheet name="Alcant" sheetId="2" r:id="rId4"/>
    <sheet name="Electri" sheetId="8" r:id="rId5"/>
    <sheet name="Telecom" sheetId="4" r:id="rId6"/>
    <sheet name="Hoja7" sheetId="7" state="hidden" r:id="rId7"/>
    <sheet name="Gas_Dom" sheetId="6" r:id="rId8"/>
  </sheets>
  <definedNames>
    <definedName name="_xlnm._FilterDatabase" localSheetId="4" hidden="1">Electri!$A$5:$L$30</definedName>
  </definedNames>
  <calcPr calcId="181029"/>
</workbook>
</file>

<file path=xl/calcChain.xml><?xml version="1.0" encoding="utf-8"?>
<calcChain xmlns="http://schemas.openxmlformats.org/spreadsheetml/2006/main">
  <c r="J17" i="4" l="1"/>
  <c r="J18" i="6" l="1"/>
  <c r="J12" i="6"/>
  <c r="J11" i="6"/>
  <c r="J14" i="6" s="1"/>
  <c r="J15" i="6" s="1"/>
  <c r="J23" i="6" l="1"/>
  <c r="J18" i="4"/>
  <c r="K18" i="4" s="1"/>
  <c r="K17" i="4"/>
  <c r="K20" i="4" s="1"/>
  <c r="T18" i="8"/>
  <c r="V18" i="8" s="1"/>
  <c r="T15" i="8"/>
  <c r="V15" i="8" s="1"/>
  <c r="V20" i="8" l="1"/>
  <c r="S15" i="8"/>
  <c r="R15" i="8"/>
  <c r="Q15" i="8"/>
  <c r="P15" i="8"/>
  <c r="E16" i="1" l="1"/>
  <c r="E15" i="1"/>
  <c r="E7" i="2"/>
  <c r="E8" i="2"/>
  <c r="E9" i="2"/>
  <c r="E10" i="2"/>
  <c r="E11" i="2"/>
  <c r="E12" i="2"/>
  <c r="E6" i="2"/>
  <c r="E7" i="1"/>
  <c r="E8" i="1"/>
  <c r="E9" i="1"/>
  <c r="E10" i="1"/>
  <c r="E6" i="1"/>
  <c r="E14" i="2" l="1"/>
  <c r="H7" i="2" s="1"/>
  <c r="H9" i="2" s="1"/>
  <c r="H16" i="1"/>
  <c r="E12" i="1"/>
  <c r="H7" i="1" s="1"/>
  <c r="H8" i="1" s="1"/>
  <c r="H18" i="1" l="1"/>
</calcChain>
</file>

<file path=xl/sharedStrings.xml><?xml version="1.0" encoding="utf-8"?>
<sst xmlns="http://schemas.openxmlformats.org/spreadsheetml/2006/main" count="382" uniqueCount="191">
  <si>
    <t>Modulos</t>
  </si>
  <si>
    <t>Unidad de medida</t>
  </si>
  <si>
    <t>Cu vivienda (Bs)</t>
  </si>
  <si>
    <t xml:space="preserve">Cantidad </t>
  </si>
  <si>
    <t>Costo total Vivienda (Bs)</t>
  </si>
  <si>
    <t>OBRA DE CAPTACIÓN</t>
  </si>
  <si>
    <t>M3</t>
  </si>
  <si>
    <t>LÍNEA DE ADUCCIÓN</t>
  </si>
  <si>
    <t>ML</t>
  </si>
  <si>
    <t>TANQUE DE ALMACENAMIENTO</t>
  </si>
  <si>
    <t>RED DE SISTRIBUCIÓN</t>
  </si>
  <si>
    <t>PILETAS DOMICILIARIAS</t>
  </si>
  <si>
    <t>Pza</t>
  </si>
  <si>
    <t>Cantidad</t>
  </si>
  <si>
    <t>RED DE TUBERÍAS</t>
  </si>
  <si>
    <t>SECADO DE LODOS</t>
  </si>
  <si>
    <t>M2</t>
  </si>
  <si>
    <t>CAMARA SÉPTICA</t>
  </si>
  <si>
    <t>CAMARA DE RETENCIÓN</t>
  </si>
  <si>
    <t>FILTRO ANAERÓBICO FLUJO ASCENDENTE</t>
  </si>
  <si>
    <t>ZANJAS DE INFILTRACIÓN</t>
  </si>
  <si>
    <t>CONEXIONES DOMICILIARIAS</t>
  </si>
  <si>
    <t>kV</t>
  </si>
  <si>
    <t>Zona</t>
  </si>
  <si>
    <t>Indicador / Costo eficiencia</t>
  </si>
  <si>
    <t>Tipo de fase</t>
  </si>
  <si>
    <t>Valor Mínimo</t>
  </si>
  <si>
    <t>Valor Máximo</t>
  </si>
  <si>
    <t>24,9/14,4</t>
  </si>
  <si>
    <t>Andina</t>
  </si>
  <si>
    <t>Costo por kilómetro</t>
  </si>
  <si>
    <t>Baja</t>
  </si>
  <si>
    <t>Monofásico</t>
  </si>
  <si>
    <t>Media</t>
  </si>
  <si>
    <t>Trifásico</t>
  </si>
  <si>
    <t>Costo por familia</t>
  </si>
  <si>
    <t>Valle</t>
  </si>
  <si>
    <t>Trópico</t>
  </si>
  <si>
    <t>34,5/19,9</t>
  </si>
  <si>
    <t>Item</t>
  </si>
  <si>
    <t>Costo</t>
  </si>
  <si>
    <t>Unidad</t>
  </si>
  <si>
    <t>Total</t>
  </si>
  <si>
    <t>Computadoras con multimedia</t>
  </si>
  <si>
    <t xml:space="preserve">C </t>
  </si>
  <si>
    <t>Impresora</t>
  </si>
  <si>
    <t>I</t>
  </si>
  <si>
    <t xml:space="preserve">Teléfono público </t>
  </si>
  <si>
    <t>T</t>
  </si>
  <si>
    <t>HotSpot Wi-Fi indoor</t>
  </si>
  <si>
    <t>H</t>
  </si>
  <si>
    <t>Tv Led de 32”</t>
  </si>
  <si>
    <t>Tv</t>
  </si>
  <si>
    <t>Kit Set Top Box (STB) para habilitar servicio de Tv DTH</t>
  </si>
  <si>
    <t>K</t>
  </si>
  <si>
    <t>Sistema fotovoltaico con 10 paneles solares</t>
  </si>
  <si>
    <t>Pf</t>
  </si>
  <si>
    <t>Centros educativos con energía eléctrica comercial</t>
  </si>
  <si>
    <t>Centros educativos sin energía eléctrica comercial</t>
  </si>
  <si>
    <t>Nº</t>
  </si>
  <si>
    <t>DESCRIPCION</t>
  </si>
  <si>
    <t>COD. COSTO</t>
  </si>
  <si>
    <t>UNID</t>
  </si>
  <si>
    <t>CANTIDAD</t>
  </si>
  <si>
    <t>COSTO</t>
  </si>
  <si>
    <t>Obras civiles</t>
  </si>
  <si>
    <t>Instalación de Faenas</t>
  </si>
  <si>
    <t>Oc1</t>
  </si>
  <si>
    <t>GLB</t>
  </si>
  <si>
    <t>Replanteo</t>
  </si>
  <si>
    <t>Oc2</t>
  </si>
  <si>
    <t>Excavación</t>
  </si>
  <si>
    <t>Oc3</t>
  </si>
  <si>
    <t>Perf.Subt. PE (Cruce de Calle o Av.) 1.200-1.50 m</t>
  </si>
  <si>
    <t>Oc4</t>
  </si>
  <si>
    <t>Rellenado y Compactado</t>
  </si>
  <si>
    <t>Oc5</t>
  </si>
  <si>
    <t>Prov. y Coloc. Cinta Señalización</t>
  </si>
  <si>
    <t>Oc6</t>
  </si>
  <si>
    <t>Roturas de Veredas</t>
  </si>
  <si>
    <t>Oc7</t>
  </si>
  <si>
    <t>Reposición de veredas (Cemento)</t>
  </si>
  <si>
    <t>Oc8</t>
  </si>
  <si>
    <t>Reposición de veredas (Piso especial)</t>
  </si>
  <si>
    <t>Oc9</t>
  </si>
  <si>
    <t>Provisión y Colocación de Señalización Horizontal (Placas)</t>
  </si>
  <si>
    <t>Oc10</t>
  </si>
  <si>
    <t>PZA</t>
  </si>
  <si>
    <t>Limpieza general</t>
  </si>
  <si>
    <t>Oc11</t>
  </si>
  <si>
    <t>Letreros de Obra, Señalización y EPP.</t>
  </si>
  <si>
    <t>Oc12</t>
  </si>
  <si>
    <t>Obras mecánicas</t>
  </si>
  <si>
    <t>Prov. y Colocación Tubería PVC Esquema-40 Ø=6"</t>
  </si>
  <si>
    <t>Om1</t>
  </si>
  <si>
    <t>Prov. y Colocación Tubería PVC Esquema-40 Ø=4"</t>
  </si>
  <si>
    <t>Om2</t>
  </si>
  <si>
    <t>Prov. y Colocación Tubería PVC Esquema-40 Ø=3"</t>
  </si>
  <si>
    <t>Om3</t>
  </si>
  <si>
    <t>Tendido PE 90 mm</t>
  </si>
  <si>
    <t>Om4</t>
  </si>
  <si>
    <t>Tendido PE 63 mm</t>
  </si>
  <si>
    <t>Om5</t>
  </si>
  <si>
    <t>Tendido PE 40 mm</t>
  </si>
  <si>
    <t>Om6</t>
  </si>
  <si>
    <t>Prueba de Resistencia y Hermeticidad</t>
  </si>
  <si>
    <t>Om7</t>
  </si>
  <si>
    <t>Venteo e Interconexión</t>
  </si>
  <si>
    <t>Om8</t>
  </si>
  <si>
    <t>Planos As-Built</t>
  </si>
  <si>
    <t>Om9</t>
  </si>
  <si>
    <t>Mts</t>
  </si>
  <si>
    <t>Reglaje de Cocina e interconexión de cocina</t>
  </si>
  <si>
    <t>Colocado de Gabinete</t>
  </si>
  <si>
    <t>Instalación interna</t>
  </si>
  <si>
    <t>Costo total</t>
  </si>
  <si>
    <t>Cuid</t>
  </si>
  <si>
    <t>mts promedio</t>
  </si>
  <si>
    <t>Número de viviendas</t>
  </si>
  <si>
    <t>Costo Total id</t>
  </si>
  <si>
    <t>CTr</t>
  </si>
  <si>
    <t>CT</t>
  </si>
  <si>
    <t>Cantidad de viviendas</t>
  </si>
  <si>
    <t>Costo unitario por vivienda Cuv</t>
  </si>
  <si>
    <t>Costo Total</t>
  </si>
  <si>
    <t>Perforación pozo</t>
  </si>
  <si>
    <t>Bomba</t>
  </si>
  <si>
    <t>Costo Total viviendas</t>
  </si>
  <si>
    <t>Alternativos</t>
  </si>
  <si>
    <t>Número de pozos</t>
  </si>
  <si>
    <t>Número de bombas</t>
  </si>
  <si>
    <t>Costos alternativos</t>
  </si>
  <si>
    <t>Costos obras civiles</t>
  </si>
  <si>
    <t>Tipo de tensión</t>
  </si>
  <si>
    <t>Tipo de Fase</t>
  </si>
  <si>
    <t>Kv1</t>
  </si>
  <si>
    <t>Zona 1</t>
  </si>
  <si>
    <t>Tipo de tensión1</t>
  </si>
  <si>
    <t>Tipo de fase 1</t>
  </si>
  <si>
    <t>KM</t>
  </si>
  <si>
    <t>Indicador / Costo eficiencia 1</t>
  </si>
  <si>
    <t>Indicador</t>
  </si>
  <si>
    <t>Numero de comunidades</t>
  </si>
  <si>
    <t>Telecentros sin luz comercial</t>
  </si>
  <si>
    <t>Telecentros con luz comercial</t>
  </si>
  <si>
    <t>Viviendas</t>
  </si>
  <si>
    <t>Costo red por vivienda</t>
  </si>
  <si>
    <t>Costo instalación domucliaria</t>
  </si>
  <si>
    <t>Proyecto estandar</t>
  </si>
  <si>
    <t>Metro lineales</t>
  </si>
  <si>
    <t>ML Proyecto estandar</t>
  </si>
  <si>
    <t>Monto en (Bs)</t>
  </si>
  <si>
    <t>Monto en Bs</t>
  </si>
  <si>
    <t>Herramienta para costear</t>
  </si>
  <si>
    <t>Servicio Estatal de Autonomías</t>
  </si>
  <si>
    <t>Dra. Sandra I. Durán Canelas Aranibar</t>
  </si>
  <si>
    <t>DIRECTORA EJECUTIVA a.i.</t>
  </si>
  <si>
    <t xml:space="preserve">Lic. Juan Alejandro Saavedra Castellanos </t>
  </si>
  <si>
    <t>(DIRECTOR)</t>
  </si>
  <si>
    <t>EQUIPO TÉCNICO:</t>
  </si>
  <si>
    <t>Unidad de Análisis, Costeo y Gasto Territorial</t>
  </si>
  <si>
    <t>Diego Maldonado Jover  (Jefe de Unidad)</t>
  </si>
  <si>
    <t>Marcos D. Gutiérrez de la Vega</t>
  </si>
  <si>
    <t>La Paz, Bolivia / Diciembre, 2014</t>
  </si>
  <si>
    <r>
      <t>Dirección de Asuntos Autonómicos Económico Financieros</t>
    </r>
    <r>
      <rPr>
        <b/>
        <sz val="11"/>
        <color theme="0"/>
        <rFont val="Nyala"/>
      </rPr>
      <t xml:space="preserve"> </t>
    </r>
  </si>
  <si>
    <t>SISTEMAS DE AGUA</t>
  </si>
  <si>
    <t>Costos de proyecto estandar</t>
  </si>
  <si>
    <t>Costos estandar</t>
  </si>
  <si>
    <t>SISTEMAS DE ALCANTARILLADO</t>
  </si>
  <si>
    <t>Costo proyecto estándar</t>
  </si>
  <si>
    <t>Costo Total Red</t>
  </si>
  <si>
    <t>Costo Total Distribución</t>
  </si>
  <si>
    <t>SISTEMAS ELÉCTRICOS</t>
  </si>
  <si>
    <t>Nota.- Elegir de acuerdo a las carácter{isticas de su Municipio</t>
  </si>
  <si>
    <t>SISTEMAS TELECOMUNICACIÓN (TELECENTROS)</t>
  </si>
  <si>
    <t>Proyectos estándar</t>
  </si>
  <si>
    <t>SISTEMAS DE GAS DOMICILIARIO</t>
  </si>
  <si>
    <t>Costo proyecto estandar</t>
  </si>
  <si>
    <t>PRECIO UNITARIO (Bs)</t>
  </si>
  <si>
    <t>Costo (Bs)</t>
  </si>
  <si>
    <t>Cred umlvivienda (Bs)</t>
  </si>
  <si>
    <t>Costo red por vivienda (Bs)</t>
  </si>
  <si>
    <t>Costo vivienda (Bs)</t>
  </si>
  <si>
    <t>Costo total (Bs)</t>
  </si>
  <si>
    <t>Costo unitario(Bs)</t>
  </si>
  <si>
    <t xml:space="preserve">Costos obras civiles </t>
  </si>
  <si>
    <t>Costo Total (Bs)</t>
  </si>
  <si>
    <t>Costo unitario por vivienda Cuv (Bs)</t>
  </si>
  <si>
    <t>Precio unitario (Bs)</t>
  </si>
  <si>
    <t>Cu (Bs)</t>
  </si>
  <si>
    <t>CT (Bs)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</si>
</sst>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"/>
    <numFmt numFmtId="167" formatCode="#,##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Tahoma"/>
      <family val="2"/>
    </font>
    <font>
      <sz val="10"/>
      <color theme="1"/>
      <name val="Arial Unicode MS"/>
      <family val="2"/>
    </font>
    <font>
      <sz val="11"/>
      <color theme="0"/>
      <name val="Calibri"/>
      <family val="2"/>
      <scheme val="minor"/>
    </font>
    <font>
      <sz val="11"/>
      <color theme="0"/>
      <name val="Nyala"/>
    </font>
    <font>
      <b/>
      <sz val="11"/>
      <color theme="0"/>
      <name val="Nyala"/>
    </font>
    <font>
      <b/>
      <u/>
      <sz val="11"/>
      <color theme="0"/>
      <name val="Nyala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ck">
        <color rgb="FF92D050"/>
      </left>
      <right/>
      <top/>
      <bottom/>
      <diagonal/>
    </border>
    <border>
      <left/>
      <right style="thick">
        <color rgb="FF92D050"/>
      </right>
      <top/>
      <bottom/>
      <diagonal/>
    </border>
    <border>
      <left style="thick">
        <color rgb="FF92D050"/>
      </left>
      <right/>
      <top/>
      <bottom style="thick">
        <color rgb="FF92D050"/>
      </bottom>
      <diagonal/>
    </border>
    <border>
      <left/>
      <right/>
      <top/>
      <bottom style="thick">
        <color rgb="FF92D050"/>
      </bottom>
      <diagonal/>
    </border>
    <border>
      <left/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n">
        <color indexed="64"/>
      </right>
      <top style="thick">
        <color rgb="FF92D050"/>
      </top>
      <bottom style="thick">
        <color rgb="FF92D05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</cellStyleXfs>
  <cellXfs count="139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/>
    <xf numFmtId="0" fontId="0" fillId="0" borderId="0" xfId="0" applyAlignment="1">
      <alignment horizontal="right"/>
    </xf>
    <xf numFmtId="0" fontId="10" fillId="0" borderId="0" xfId="0" applyFont="1"/>
    <xf numFmtId="3" fontId="0" fillId="0" borderId="0" xfId="0" applyNumberFormat="1"/>
    <xf numFmtId="0" fontId="5" fillId="0" borderId="0" xfId="0" applyFont="1"/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2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164" fontId="0" fillId="5" borderId="1" xfId="1" applyFont="1" applyFill="1" applyBorder="1"/>
    <xf numFmtId="4" fontId="0" fillId="5" borderId="1" xfId="0" applyNumberForma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165" fontId="0" fillId="0" borderId="1" xfId="1" applyNumberFormat="1" applyFont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right"/>
    </xf>
    <xf numFmtId="165" fontId="0" fillId="5" borderId="1" xfId="1" applyNumberFormat="1" applyFont="1" applyFill="1" applyBorder="1"/>
    <xf numFmtId="165" fontId="0" fillId="5" borderId="1" xfId="0" applyNumberFormat="1" applyFill="1" applyBorder="1"/>
    <xf numFmtId="3" fontId="0" fillId="5" borderId="1" xfId="0" applyNumberFormat="1" applyFill="1" applyBorder="1"/>
    <xf numFmtId="3" fontId="0" fillId="0" borderId="1" xfId="0" applyNumberFormat="1" applyBorder="1"/>
    <xf numFmtId="165" fontId="0" fillId="0" borderId="1" xfId="0" applyNumberFormat="1" applyFill="1" applyBorder="1"/>
    <xf numFmtId="0" fontId="0" fillId="5" borderId="0" xfId="0" applyFill="1" applyBorder="1"/>
    <xf numFmtId="0" fontId="0" fillId="5" borderId="0" xfId="0" applyFill="1"/>
    <xf numFmtId="0" fontId="15" fillId="11" borderId="0" xfId="0" applyFont="1" applyFill="1" applyAlignment="1">
      <alignment horizontal="center" vertical="center"/>
    </xf>
    <xf numFmtId="165" fontId="2" fillId="5" borderId="1" xfId="1" applyNumberFormat="1" applyFont="1" applyFill="1" applyBorder="1" applyAlignment="1">
      <alignment horizontal="right" vertical="center"/>
    </xf>
    <xf numFmtId="164" fontId="0" fillId="0" borderId="2" xfId="0" applyNumberFormat="1" applyFill="1" applyBorder="1"/>
    <xf numFmtId="0" fontId="2" fillId="14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top" wrapText="1"/>
    </xf>
    <xf numFmtId="0" fontId="2" fillId="14" borderId="2" xfId="0" applyFont="1" applyFill="1" applyBorder="1" applyAlignment="1">
      <alignment horizontal="center" vertical="top"/>
    </xf>
    <xf numFmtId="0" fontId="0" fillId="13" borderId="2" xfId="0" applyFill="1" applyBorder="1"/>
    <xf numFmtId="164" fontId="0" fillId="13" borderId="2" xfId="1" applyFont="1" applyFill="1" applyBorder="1"/>
    <xf numFmtId="164" fontId="0" fillId="13" borderId="2" xfId="1" applyFont="1" applyFill="1" applyBorder="1" applyAlignment="1">
      <alignment horizontal="right"/>
    </xf>
    <xf numFmtId="0" fontId="0" fillId="13" borderId="0" xfId="0" applyFill="1"/>
    <xf numFmtId="165" fontId="0" fillId="0" borderId="2" xfId="1" applyNumberFormat="1" applyFont="1" applyBorder="1" applyAlignment="1">
      <alignment horizontal="right"/>
    </xf>
    <xf numFmtId="0" fontId="2" fillId="14" borderId="2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165" fontId="0" fillId="13" borderId="2" xfId="1" applyNumberFormat="1" applyFont="1" applyFill="1" applyBorder="1" applyAlignment="1"/>
    <xf numFmtId="165" fontId="0" fillId="13" borderId="2" xfId="1" applyNumberFormat="1" applyFont="1" applyFill="1" applyBorder="1" applyAlignment="1">
      <alignment horizontal="right"/>
    </xf>
    <xf numFmtId="0" fontId="0" fillId="0" borderId="0" xfId="0" applyAlignment="1"/>
    <xf numFmtId="164" fontId="0" fillId="13" borderId="2" xfId="0" applyNumberFormat="1" applyFill="1" applyBorder="1" applyAlignment="1">
      <alignment horizontal="center" vertical="center"/>
    </xf>
    <xf numFmtId="0" fontId="0" fillId="16" borderId="0" xfId="0" applyFill="1"/>
    <xf numFmtId="0" fontId="0" fillId="8" borderId="0" xfId="0" applyFill="1"/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5" xfId="0" applyFill="1" applyBorder="1"/>
    <xf numFmtId="3" fontId="0" fillId="8" borderId="5" xfId="0" applyNumberFormat="1" applyFill="1" applyBorder="1"/>
    <xf numFmtId="0" fontId="0" fillId="8" borderId="5" xfId="0" applyFill="1" applyBorder="1" applyAlignment="1">
      <alignment vertical="center" wrapText="1"/>
    </xf>
    <xf numFmtId="167" fontId="0" fillId="8" borderId="5" xfId="0" applyNumberFormat="1" applyFill="1" applyBorder="1"/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/>
    <xf numFmtId="3" fontId="0" fillId="11" borderId="0" xfId="0" applyNumberFormat="1" applyFill="1" applyBorder="1"/>
    <xf numFmtId="167" fontId="0" fillId="11" borderId="0" xfId="0" applyNumberFormat="1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0" fillId="9" borderId="0" xfId="0" applyFill="1" applyBorder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165" fontId="0" fillId="0" borderId="5" xfId="1" applyNumberFormat="1" applyFont="1" applyBorder="1"/>
    <xf numFmtId="0" fontId="0" fillId="9" borderId="5" xfId="0" applyFill="1" applyBorder="1" applyAlignment="1">
      <alignment wrapText="1"/>
    </xf>
    <xf numFmtId="0" fontId="0" fillId="16" borderId="5" xfId="0" applyFill="1" applyBorder="1" applyAlignment="1">
      <alignment wrapText="1"/>
    </xf>
    <xf numFmtId="165" fontId="0" fillId="16" borderId="5" xfId="1" applyNumberFormat="1" applyFont="1" applyFill="1" applyBorder="1" applyAlignment="1">
      <alignment wrapText="1"/>
    </xf>
    <xf numFmtId="165" fontId="0" fillId="16" borderId="5" xfId="1" applyNumberFormat="1" applyFont="1" applyFill="1" applyBorder="1"/>
    <xf numFmtId="0" fontId="0" fillId="9" borderId="14" xfId="0" applyFill="1" applyBorder="1" applyAlignment="1">
      <alignment horizontal="center" vertical="center" wrapText="1"/>
    </xf>
    <xf numFmtId="0" fontId="0" fillId="16" borderId="5" xfId="0" applyFill="1" applyBorder="1" applyAlignment="1">
      <alignment vertical="center" wrapText="1"/>
    </xf>
    <xf numFmtId="165" fontId="0" fillId="16" borderId="5" xfId="1" applyNumberFormat="1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165" fontId="0" fillId="16" borderId="14" xfId="0" applyNumberFormat="1" applyFill="1" applyBorder="1" applyAlignment="1">
      <alignment vertical="center"/>
    </xf>
    <xf numFmtId="165" fontId="0" fillId="16" borderId="5" xfId="0" applyNumberFormat="1" applyFill="1" applyBorder="1"/>
    <xf numFmtId="0" fontId="0" fillId="9" borderId="5" xfId="0" applyFill="1" applyBorder="1"/>
    <xf numFmtId="0" fontId="2" fillId="14" borderId="2" xfId="0" applyFont="1" applyFill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11" borderId="15" xfId="0" applyFont="1" applyFill="1" applyBorder="1" applyAlignment="1">
      <alignment vertical="top"/>
    </xf>
    <xf numFmtId="0" fontId="5" fillId="7" borderId="15" xfId="0" applyFont="1" applyFill="1" applyBorder="1" applyAlignment="1">
      <alignment horizontal="justify" vertical="top"/>
    </xf>
    <xf numFmtId="0" fontId="0" fillId="7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vertical="top"/>
    </xf>
    <xf numFmtId="0" fontId="5" fillId="7" borderId="15" xfId="0" applyFont="1" applyFill="1" applyBorder="1" applyAlignment="1">
      <alignment horizontal="center" vertical="top"/>
    </xf>
    <xf numFmtId="165" fontId="5" fillId="7" borderId="15" xfId="1" applyNumberFormat="1" applyFont="1" applyFill="1" applyBorder="1" applyAlignment="1">
      <alignment horizontal="right" vertical="top"/>
    </xf>
    <xf numFmtId="0" fontId="0" fillId="7" borderId="0" xfId="0" applyFont="1" applyFill="1"/>
    <xf numFmtId="0" fontId="5" fillId="7" borderId="15" xfId="0" applyFont="1" applyFill="1" applyBorder="1" applyAlignment="1">
      <alignment wrapText="1"/>
    </xf>
    <xf numFmtId="0" fontId="5" fillId="7" borderId="15" xfId="0" applyFont="1" applyFill="1" applyBorder="1" applyAlignment="1">
      <alignment horizontal="center"/>
    </xf>
    <xf numFmtId="0" fontId="5" fillId="11" borderId="15" xfId="0" applyFont="1" applyFill="1" applyBorder="1" applyAlignment="1">
      <alignment vertical="top"/>
    </xf>
    <xf numFmtId="0" fontId="0" fillId="0" borderId="15" xfId="0" applyFont="1" applyBorder="1" applyAlignment="1">
      <alignment horizontal="center" vertical="center"/>
    </xf>
    <xf numFmtId="165" fontId="0" fillId="7" borderId="15" xfId="0" applyNumberFormat="1" applyFont="1" applyFill="1" applyBorder="1" applyAlignment="1">
      <alignment horizontal="center" vertical="center"/>
    </xf>
    <xf numFmtId="0" fontId="0" fillId="10" borderId="19" xfId="0" applyFill="1" applyBorder="1"/>
    <xf numFmtId="3" fontId="0" fillId="10" borderId="19" xfId="0" applyNumberFormat="1" applyFill="1" applyBorder="1"/>
    <xf numFmtId="1" fontId="0" fillId="10" borderId="19" xfId="0" applyNumberFormat="1" applyFill="1" applyBorder="1"/>
    <xf numFmtId="2" fontId="0" fillId="10" borderId="19" xfId="0" applyNumberFormat="1" applyFill="1" applyBorder="1"/>
    <xf numFmtId="0" fontId="7" fillId="10" borderId="19" xfId="0" applyFont="1" applyFill="1" applyBorder="1" applyAlignment="1">
      <alignment horizontal="center" vertical="top" wrapText="1"/>
    </xf>
    <xf numFmtId="0" fontId="7" fillId="10" borderId="19" xfId="0" applyFont="1" applyFill="1" applyBorder="1" applyAlignment="1">
      <alignment horizontal="left" vertical="top" wrapText="1" indent="1"/>
    </xf>
    <xf numFmtId="0" fontId="8" fillId="10" borderId="19" xfId="0" applyFont="1" applyFill="1" applyBorder="1" applyAlignment="1">
      <alignment horizontal="center" vertical="top" wrapText="1"/>
    </xf>
    <xf numFmtId="0" fontId="8" fillId="10" borderId="19" xfId="0" applyFont="1" applyFill="1" applyBorder="1" applyAlignment="1">
      <alignment vertical="top" wrapText="1"/>
    </xf>
    <xf numFmtId="3" fontId="8" fillId="10" borderId="19" xfId="0" applyNumberFormat="1" applyFont="1" applyFill="1" applyBorder="1" applyAlignment="1">
      <alignment horizontal="right" vertical="top" wrapText="1"/>
    </xf>
    <xf numFmtId="0" fontId="0" fillId="10" borderId="19" xfId="0" applyFill="1" applyBorder="1" applyAlignment="1">
      <alignment horizontal="center"/>
    </xf>
    <xf numFmtId="3" fontId="8" fillId="11" borderId="19" xfId="0" applyNumberFormat="1" applyFont="1" applyFill="1" applyBorder="1" applyAlignment="1">
      <alignment horizontal="right" vertical="top" wrapText="1"/>
    </xf>
    <xf numFmtId="3" fontId="8" fillId="11" borderId="19" xfId="0" applyNumberFormat="1" applyFont="1" applyFill="1" applyBorder="1" applyAlignment="1">
      <alignment vertical="top" wrapText="1"/>
    </xf>
    <xf numFmtId="3" fontId="0" fillId="11" borderId="19" xfId="0" applyNumberFormat="1" applyFill="1" applyBorder="1" applyAlignment="1">
      <alignment horizontal="right" vertical="center"/>
    </xf>
    <xf numFmtId="3" fontId="0" fillId="11" borderId="19" xfId="0" applyNumberFormat="1" applyFill="1" applyBorder="1"/>
    <xf numFmtId="0" fontId="0" fillId="11" borderId="19" xfId="0" applyFill="1" applyBorder="1" applyAlignment="1">
      <alignment horizontal="center"/>
    </xf>
    <xf numFmtId="164" fontId="0" fillId="10" borderId="19" xfId="1" applyFont="1" applyFill="1" applyBorder="1" applyAlignment="1">
      <alignment horizontal="right" indent="1"/>
    </xf>
    <xf numFmtId="165" fontId="0" fillId="11" borderId="19" xfId="1" applyNumberFormat="1" applyFont="1" applyFill="1" applyBorder="1"/>
    <xf numFmtId="165" fontId="0" fillId="10" borderId="19" xfId="1" applyNumberFormat="1" applyFont="1" applyFill="1" applyBorder="1"/>
    <xf numFmtId="0" fontId="0" fillId="10" borderId="0" xfId="0" applyFill="1"/>
    <xf numFmtId="0" fontId="0" fillId="15" borderId="15" xfId="0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0" fillId="13" borderId="3" xfId="0" applyFill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0" fontId="18" fillId="9" borderId="0" xfId="0" applyFont="1" applyFill="1" applyAlignment="1">
      <alignment horizontal="center" vertical="center"/>
    </xf>
    <xf numFmtId="0" fontId="6" fillId="15" borderId="15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center" vertical="top"/>
    </xf>
    <xf numFmtId="0" fontId="6" fillId="15" borderId="16" xfId="0" applyFont="1" applyFill="1" applyBorder="1" applyAlignment="1">
      <alignment horizontal="left"/>
    </xf>
    <xf numFmtId="0" fontId="6" fillId="15" borderId="17" xfId="0" applyFont="1" applyFill="1" applyBorder="1" applyAlignment="1">
      <alignment horizontal="left"/>
    </xf>
    <xf numFmtId="0" fontId="6" fillId="15" borderId="18" xfId="0" applyFont="1" applyFill="1" applyBorder="1" applyAlignment="1">
      <alignment horizontal="left"/>
    </xf>
    <xf numFmtId="0" fontId="15" fillId="15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8" fillId="10" borderId="19" xfId="0" applyFont="1" applyFill="1" applyBorder="1" applyAlignment="1">
      <alignment horizontal="center" vertical="top" wrapText="1"/>
    </xf>
    <xf numFmtId="0" fontId="7" fillId="10" borderId="19" xfId="0" applyFont="1" applyFill="1" applyBorder="1" applyAlignment="1">
      <alignment horizontal="center" vertical="top" wrapText="1"/>
    </xf>
    <xf numFmtId="0" fontId="0" fillId="10" borderId="19" xfId="0" applyFill="1" applyBorder="1" applyAlignment="1">
      <alignment horizontal="center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" xr:uid="{00000000-0005-0000-0000-000004000000}"/>
    <cellStyle name="Normal 2 4" xfId="7" xr:uid="{00000000-0005-0000-0000-000005000000}"/>
    <cellStyle name="Normal 2 5" xfId="9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colors>
    <mruColors>
      <color rgb="FF0033CC"/>
      <color rgb="FF3366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lang="es-BO"/>
                  </a:pPr>
                  <a:endParaRPr lang="es-BO"/>
                </a:p>
              </c:txPr>
            </c:trendlineLbl>
          </c:trendline>
          <c:xVal>
            <c:numRef>
              <c:f>Hoja7!$A$2:$A$12</c:f>
              <c:numCache>
                <c:formatCode>General</c:formatCode>
                <c:ptCount val="11"/>
                <c:pt idx="0">
                  <c:v>4</c:v>
                </c:pt>
                <c:pt idx="1">
                  <c:v>4.0999999999999996</c:v>
                </c:pt>
                <c:pt idx="2">
                  <c:v>4.1999999999999993</c:v>
                </c:pt>
                <c:pt idx="3">
                  <c:v>4.2999999999999989</c:v>
                </c:pt>
                <c:pt idx="4">
                  <c:v>4.3999999999999986</c:v>
                </c:pt>
                <c:pt idx="5">
                  <c:v>4.4999999999999982</c:v>
                </c:pt>
                <c:pt idx="6">
                  <c:v>4.5999999999999979</c:v>
                </c:pt>
                <c:pt idx="7">
                  <c:v>4.6999999999999975</c:v>
                </c:pt>
                <c:pt idx="8">
                  <c:v>4.7999999999999972</c:v>
                </c:pt>
                <c:pt idx="9">
                  <c:v>4.8999999999999968</c:v>
                </c:pt>
                <c:pt idx="10">
                  <c:v>4.9999999999999964</c:v>
                </c:pt>
              </c:numCache>
            </c:numRef>
          </c:xVal>
          <c:yVal>
            <c:numRef>
              <c:f>Hoja7!$M$2:$M$12</c:f>
              <c:numCache>
                <c:formatCode>0.0</c:formatCode>
                <c:ptCount val="11"/>
                <c:pt idx="0">
                  <c:v>713.8</c:v>
                </c:pt>
                <c:pt idx="1">
                  <c:v>722.7</c:v>
                </c:pt>
                <c:pt idx="2">
                  <c:v>731.5</c:v>
                </c:pt>
                <c:pt idx="3">
                  <c:v>740.4</c:v>
                </c:pt>
                <c:pt idx="4">
                  <c:v>749.3</c:v>
                </c:pt>
                <c:pt idx="5">
                  <c:v>758.2</c:v>
                </c:pt>
                <c:pt idx="6">
                  <c:v>767.1</c:v>
                </c:pt>
                <c:pt idx="7">
                  <c:v>776</c:v>
                </c:pt>
                <c:pt idx="8">
                  <c:v>784.9</c:v>
                </c:pt>
                <c:pt idx="9">
                  <c:v>793.8</c:v>
                </c:pt>
                <c:pt idx="10">
                  <c:v>802.7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FC-4471-AED8-9DBF1F9F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65312"/>
        <c:axId val="101167104"/>
      </c:scatterChart>
      <c:valAx>
        <c:axId val="1011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BO"/>
            </a:pPr>
            <a:endParaRPr lang="es-BO"/>
          </a:p>
        </c:txPr>
        <c:crossAx val="101167104"/>
        <c:crosses val="autoZero"/>
        <c:crossBetween val="midCat"/>
      </c:valAx>
      <c:valAx>
        <c:axId val="101167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lang="es-BO"/>
            </a:pPr>
            <a:endParaRPr lang="es-BO"/>
          </a:p>
        </c:txPr>
        <c:crossAx val="10116531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BO"/>
          </a:pPr>
          <a:endParaRPr lang="es-BO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O$12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firstButton="1" fmlaLink="$V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$Q$1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checked="Checked" firstButton="1" fmlaLink="$T$12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Electri!A1"/><Relationship Id="rId2" Type="http://schemas.openxmlformats.org/officeDocument/2006/relationships/hyperlink" Target="#Alcant!A1"/><Relationship Id="rId1" Type="http://schemas.openxmlformats.org/officeDocument/2006/relationships/hyperlink" Target="#Agua!A1"/><Relationship Id="rId6" Type="http://schemas.openxmlformats.org/officeDocument/2006/relationships/hyperlink" Target="#Caratula!A1"/><Relationship Id="rId5" Type="http://schemas.openxmlformats.org/officeDocument/2006/relationships/hyperlink" Target="#Gas_Dom!A1"/><Relationship Id="rId4" Type="http://schemas.openxmlformats.org/officeDocument/2006/relationships/hyperlink" Target="#Telecom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Alcant!A1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Electri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Telecom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Gas_Dom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48795</xdr:rowOff>
    </xdr:from>
    <xdr:to>
      <xdr:col>6</xdr:col>
      <xdr:colOff>628650</xdr:colOff>
      <xdr:row>20</xdr:row>
      <xdr:rowOff>76199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6675" y="48795"/>
          <a:ext cx="5133975" cy="3837404"/>
          <a:chOff x="1028693" y="150020"/>
          <a:chExt cx="3619507" cy="3174205"/>
        </a:xfrm>
      </xdr:grpSpPr>
      <xdr:sp macro="" textlink="">
        <xdr:nvSpPr>
          <xdr:cNvPr id="3" name="2 Rectángulo redondeado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245024" y="2933700"/>
            <a:ext cx="1403176" cy="390525"/>
          </a:xfrm>
          <a:prstGeom prst="roundRect">
            <a:avLst/>
          </a:prstGeom>
        </xdr:spPr>
        <xdr:style>
          <a:lnRef idx="1">
            <a:schemeClr val="accent5"/>
          </a:lnRef>
          <a:fillRef idx="3">
            <a:schemeClr val="accent5"/>
          </a:fillRef>
          <a:effectRef idx="2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>
                <a:solidFill>
                  <a:schemeClr val="bg1"/>
                </a:solidFill>
              </a:rPr>
              <a:t>ENTRAR</a:t>
            </a:r>
          </a:p>
        </xdr:txBody>
      </xdr:sp>
      <xdr:sp macro="" textlink="">
        <xdr:nvSpPr>
          <xdr:cNvPr id="4" name="3 Rectángulo redondeado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05507" y="150020"/>
            <a:ext cx="3038475" cy="351107"/>
          </a:xfrm>
          <a:prstGeom prst="roundRect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1400" b="1"/>
              <a:t>SERVICIO ESTATAL</a:t>
            </a:r>
            <a:r>
              <a:rPr lang="es-BO" sz="1400" b="1" baseline="0"/>
              <a:t> DE AUTONOMÍAS</a:t>
            </a:r>
            <a:endParaRPr lang="es-BO" sz="1400" b="1"/>
          </a:p>
        </xdr:txBody>
      </xdr:sp>
      <xdr:sp macro="" textlink="">
        <xdr:nvSpPr>
          <xdr:cNvPr id="5" name="4 Rectángulo redondead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028693" y="717230"/>
            <a:ext cx="3381375" cy="387307"/>
          </a:xfrm>
          <a:prstGeom prst="roundRect">
            <a:avLst/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/>
              <a:t>COSTEO</a:t>
            </a:r>
            <a:r>
              <a:rPr lang="es-BO" sz="2000" baseline="0"/>
              <a:t> SERVICIOS BÁSICOS</a:t>
            </a:r>
            <a:endParaRPr lang="es-BO" sz="2000"/>
          </a:p>
        </xdr:txBody>
      </xdr:sp>
    </xdr:grpSp>
    <xdr:clientData/>
  </xdr:twoCellAnchor>
  <xdr:twoCellAnchor editAs="oneCell">
    <xdr:from>
      <xdr:col>4</xdr:col>
      <xdr:colOff>685800</xdr:colOff>
      <xdr:row>9</xdr:row>
      <xdr:rowOff>133350</xdr:rowOff>
    </xdr:from>
    <xdr:to>
      <xdr:col>6</xdr:col>
      <xdr:colOff>687821</xdr:colOff>
      <xdr:row>14</xdr:row>
      <xdr:rowOff>38474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847850"/>
          <a:ext cx="1526021" cy="857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161925</xdr:rowOff>
    </xdr:from>
    <xdr:to>
      <xdr:col>7</xdr:col>
      <xdr:colOff>19050</xdr:colOff>
      <xdr:row>23</xdr:row>
      <xdr:rowOff>76200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200025" y="161925"/>
          <a:ext cx="5153025" cy="4295775"/>
          <a:chOff x="180975" y="133350"/>
          <a:chExt cx="5153025" cy="4295775"/>
        </a:xfrm>
      </xdr:grpSpPr>
      <xdr:sp macro="" textlink="">
        <xdr:nvSpPr>
          <xdr:cNvPr id="7" name="6 Rectángul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0975" y="133350"/>
            <a:ext cx="5153025" cy="4295775"/>
          </a:xfrm>
          <a:prstGeom prst="rect">
            <a:avLst/>
          </a:prstGeom>
          <a:solidFill>
            <a:srgbClr val="336600"/>
          </a:solidFill>
          <a:effectLst>
            <a:glow rad="139700">
              <a:schemeClr val="accent3">
                <a:satMod val="175000"/>
                <a:alpha val="40000"/>
              </a:schemeClr>
            </a:glow>
            <a:outerShdw blurRad="40000" dist="20000" dir="5400000" rotWithShape="0">
              <a:srgbClr val="000000">
                <a:alpha val="38000"/>
              </a:srgbClr>
            </a:outerShdw>
          </a:effectLst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sp macro="" textlink="">
        <xdr:nvSpPr>
          <xdr:cNvPr id="2" name="1 Rectángulo redondeado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762000" y="533400"/>
            <a:ext cx="3790950" cy="542925"/>
          </a:xfrm>
          <a:prstGeom prst="roundRect">
            <a:avLst/>
          </a:prstGeom>
          <a:effectLst>
            <a:glow rad="101600">
              <a:schemeClr val="accent1">
                <a:satMod val="175000"/>
                <a:alpha val="40000"/>
              </a:schemeClr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 b="1"/>
              <a:t>Sistemas de agua</a:t>
            </a:r>
          </a:p>
        </xdr:txBody>
      </xdr:sp>
      <xdr:sp macro="" textlink="">
        <xdr:nvSpPr>
          <xdr:cNvPr id="3" name="2 Rectángulo redondeado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742950" y="1238250"/>
            <a:ext cx="3810000" cy="542925"/>
          </a:xfrm>
          <a:prstGeom prst="roundRect">
            <a:avLst/>
          </a:prstGeom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 b="1"/>
              <a:t>Sistemas de alcantarrillado</a:t>
            </a:r>
          </a:p>
        </xdr:txBody>
      </xdr:sp>
      <xdr:sp macro="" textlink="">
        <xdr:nvSpPr>
          <xdr:cNvPr id="4" name="3 Rectángulo redondeado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733425" y="1943100"/>
            <a:ext cx="3810000" cy="542925"/>
          </a:xfrm>
          <a:prstGeom prst="roundRect">
            <a:avLst/>
          </a:prstGeom>
          <a:effectLst>
            <a:glow rad="101600">
              <a:schemeClr val="accent3">
                <a:satMod val="175000"/>
                <a:alpha val="40000"/>
              </a:schemeClr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 b="1"/>
              <a:t>Sistemas de electricidad</a:t>
            </a:r>
          </a:p>
        </xdr:txBody>
      </xdr:sp>
      <xdr:sp macro="" textlink="">
        <xdr:nvSpPr>
          <xdr:cNvPr id="5" name="4 Rectángulo redondeado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733425" y="2657475"/>
            <a:ext cx="3810000" cy="542925"/>
          </a:xfrm>
          <a:prstGeom prst="roundRect">
            <a:avLst/>
          </a:prstGeom>
          <a:effectLst>
            <a:glow rad="101600">
              <a:schemeClr val="accent2">
                <a:satMod val="175000"/>
                <a:alpha val="40000"/>
              </a:schemeClr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 b="1"/>
              <a:t>Sistemas de telecomunicación</a:t>
            </a:r>
          </a:p>
        </xdr:txBody>
      </xdr:sp>
      <xdr:sp macro="" textlink="">
        <xdr:nvSpPr>
          <xdr:cNvPr id="6" name="5 Rectángulo redondeado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33425" y="3362325"/>
            <a:ext cx="3810000" cy="542925"/>
          </a:xfrm>
          <a:prstGeom prst="roundRect">
            <a:avLst/>
          </a:prstGeom>
          <a:effectLst>
            <a:glow rad="101600">
              <a:schemeClr val="accent1">
                <a:satMod val="175000"/>
                <a:alpha val="40000"/>
              </a:schemeClr>
            </a:glow>
            <a:outerShdw blurRad="50800" dist="38100" dir="5400000" algn="t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BO" sz="2000" b="1"/>
              <a:t>Sistemas de gas domiliario</a:t>
            </a:r>
          </a:p>
        </xdr:txBody>
      </xdr:sp>
    </xdr:grpSp>
    <xdr:clientData/>
  </xdr:twoCellAnchor>
  <xdr:twoCellAnchor>
    <xdr:from>
      <xdr:col>2</xdr:col>
      <xdr:colOff>619125</xdr:colOff>
      <xdr:row>21</xdr:row>
      <xdr:rowOff>28575</xdr:rowOff>
    </xdr:from>
    <xdr:to>
      <xdr:col>3</xdr:col>
      <xdr:colOff>523875</xdr:colOff>
      <xdr:row>23</xdr:row>
      <xdr:rowOff>28575</xdr:rowOff>
    </xdr:to>
    <xdr:sp macro="" textlink="">
      <xdr:nvSpPr>
        <xdr:cNvPr id="9" name="8 Flecha izquierd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143125" y="4029075"/>
          <a:ext cx="666750" cy="381000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BO" sz="900">
              <a:solidFill>
                <a:sysClr val="windowText" lastClr="000000"/>
              </a:solidFill>
            </a:rPr>
            <a:t>VOLVER</a:t>
          </a:r>
        </a:p>
      </xdr:txBody>
    </xdr:sp>
    <xdr:clientData/>
  </xdr:twoCellAnchor>
  <xdr:twoCellAnchor>
    <xdr:from>
      <xdr:col>0</xdr:col>
      <xdr:colOff>466725</xdr:colOff>
      <xdr:row>1</xdr:row>
      <xdr:rowOff>47625</xdr:rowOff>
    </xdr:from>
    <xdr:to>
      <xdr:col>1</xdr:col>
      <xdr:colOff>476250</xdr:colOff>
      <xdr:row>2</xdr:row>
      <xdr:rowOff>66675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66725" y="238125"/>
          <a:ext cx="771525" cy="209550"/>
        </a:xfrm>
        <a:prstGeom prst="roundRec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100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133350</xdr:rowOff>
    </xdr:from>
    <xdr:to>
      <xdr:col>2</xdr:col>
      <xdr:colOff>962025</xdr:colOff>
      <xdr:row>3</xdr:row>
      <xdr:rowOff>66675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171825" y="590550"/>
          <a:ext cx="657225" cy="2000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100" b="1"/>
            <a:t>MENU</a:t>
          </a:r>
        </a:p>
      </xdr:txBody>
    </xdr:sp>
    <xdr:clientData/>
  </xdr:twoCellAnchor>
  <xdr:twoCellAnchor>
    <xdr:from>
      <xdr:col>3</xdr:col>
      <xdr:colOff>247650</xdr:colOff>
      <xdr:row>2</xdr:row>
      <xdr:rowOff>76200</xdr:rowOff>
    </xdr:from>
    <xdr:to>
      <xdr:col>4</xdr:col>
      <xdr:colOff>219075</xdr:colOff>
      <xdr:row>3</xdr:row>
      <xdr:rowOff>142875</xdr:rowOff>
    </xdr:to>
    <xdr:sp macro="" textlink="">
      <xdr:nvSpPr>
        <xdr:cNvPr id="3" name="2 Flecha derech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76725" y="533400"/>
          <a:ext cx="733425" cy="333375"/>
        </a:xfrm>
        <a:prstGeom prst="right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000"/>
            <a:t>SEGUIR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38100</xdr:rowOff>
    </xdr:from>
    <xdr:to>
      <xdr:col>3</xdr:col>
      <xdr:colOff>685800</xdr:colOff>
      <xdr:row>3</xdr:row>
      <xdr:rowOff>152400</xdr:rowOff>
    </xdr:to>
    <xdr:sp macro="" textlink="">
      <xdr:nvSpPr>
        <xdr:cNvPr id="2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81500" y="495300"/>
          <a:ext cx="571500" cy="304800"/>
        </a:xfrm>
        <a:prstGeom prst="right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800"/>
            <a:t>SEGUIR</a:t>
          </a:r>
        </a:p>
      </xdr:txBody>
    </xdr:sp>
    <xdr:clientData/>
  </xdr:twoCellAnchor>
  <xdr:twoCellAnchor>
    <xdr:from>
      <xdr:col>2</xdr:col>
      <xdr:colOff>28575</xdr:colOff>
      <xdr:row>2</xdr:row>
      <xdr:rowOff>95250</xdr:rowOff>
    </xdr:from>
    <xdr:to>
      <xdr:col>2</xdr:col>
      <xdr:colOff>609600</xdr:colOff>
      <xdr:row>3</xdr:row>
      <xdr:rowOff>76200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533775" y="552450"/>
          <a:ext cx="581025" cy="17145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000"/>
            <a:t>MENU</a:t>
          </a:r>
          <a:endParaRPr lang="es-B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35719</xdr:rowOff>
    </xdr:from>
    <xdr:to>
      <xdr:col>13</xdr:col>
      <xdr:colOff>476250</xdr:colOff>
      <xdr:row>4</xdr:row>
      <xdr:rowOff>71437</xdr:rowOff>
    </xdr:to>
    <xdr:sp macro="" textlink="">
      <xdr:nvSpPr>
        <xdr:cNvPr id="3" name="2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036594" y="571500"/>
          <a:ext cx="714375" cy="404812"/>
        </a:xfrm>
        <a:prstGeom prst="right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1100"/>
            <a:t>SEGUIR</a:t>
          </a:r>
        </a:p>
      </xdr:txBody>
    </xdr:sp>
    <xdr:clientData/>
  </xdr:twoCellAnchor>
  <xdr:twoCellAnchor>
    <xdr:from>
      <xdr:col>10</xdr:col>
      <xdr:colOff>619125</xdr:colOff>
      <xdr:row>2</xdr:row>
      <xdr:rowOff>95250</xdr:rowOff>
    </xdr:from>
    <xdr:to>
      <xdr:col>11</xdr:col>
      <xdr:colOff>464344</xdr:colOff>
      <xdr:row>3</xdr:row>
      <xdr:rowOff>154781</xdr:rowOff>
    </xdr:to>
    <xdr:sp macro="" textlink="">
      <xdr:nvSpPr>
        <xdr:cNvPr id="4" name="3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607844" y="631031"/>
          <a:ext cx="607219" cy="226219"/>
        </a:xfrm>
        <a:prstGeom prst="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1100"/>
            <a:t>MENU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209550</xdr:colOff>
          <xdr:row>6</xdr:row>
          <xdr:rowOff>47625</xdr:rowOff>
        </xdr:from>
        <xdr:to>
          <xdr:col>14</xdr:col>
          <xdr:colOff>990600</xdr:colOff>
          <xdr:row>7</xdr:row>
          <xdr:rowOff>19050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24,9/14,4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</xdr:row>
          <xdr:rowOff>76200</xdr:rowOff>
        </xdr:from>
        <xdr:to>
          <xdr:col>14</xdr:col>
          <xdr:colOff>1009650</xdr:colOff>
          <xdr:row>8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34,5/19,9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6</xdr:row>
          <xdr:rowOff>28575</xdr:rowOff>
        </xdr:from>
        <xdr:to>
          <xdr:col>15</xdr:col>
          <xdr:colOff>485775</xdr:colOff>
          <xdr:row>9</xdr:row>
          <xdr:rowOff>104775</xdr:rowOff>
        </xdr:to>
        <xdr:sp macro="" textlink="">
          <xdr:nvSpPr>
            <xdr:cNvPr id="8195" name="Group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</xdr:row>
          <xdr:rowOff>57150</xdr:rowOff>
        </xdr:from>
        <xdr:to>
          <xdr:col>17</xdr:col>
          <xdr:colOff>476250</xdr:colOff>
          <xdr:row>7</xdr:row>
          <xdr:rowOff>104775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66675</xdr:colOff>
          <xdr:row>7</xdr:row>
          <xdr:rowOff>114300</xdr:rowOff>
        </xdr:from>
        <xdr:to>
          <xdr:col>17</xdr:col>
          <xdr:colOff>457200</xdr:colOff>
          <xdr:row>8</xdr:row>
          <xdr:rowOff>171450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685800</xdr:colOff>
          <xdr:row>5</xdr:row>
          <xdr:rowOff>180975</xdr:rowOff>
        </xdr:from>
        <xdr:to>
          <xdr:col>17</xdr:col>
          <xdr:colOff>723900</xdr:colOff>
          <xdr:row>9</xdr:row>
          <xdr:rowOff>142875</xdr:rowOff>
        </xdr:to>
        <xdr:sp macro="" textlink="">
          <xdr:nvSpPr>
            <xdr:cNvPr id="8198" name="Group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Zona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8</xdr:row>
          <xdr:rowOff>123825</xdr:rowOff>
        </xdr:from>
        <xdr:to>
          <xdr:col>17</xdr:col>
          <xdr:colOff>466725</xdr:colOff>
          <xdr:row>9</xdr:row>
          <xdr:rowOff>171450</xdr:rowOff>
        </xdr:to>
        <xdr:sp macro="" textlink="">
          <xdr:nvSpPr>
            <xdr:cNvPr id="8199" name="Option 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Trópico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6</xdr:row>
          <xdr:rowOff>57150</xdr:rowOff>
        </xdr:from>
        <xdr:to>
          <xdr:col>19</xdr:col>
          <xdr:colOff>752475</xdr:colOff>
          <xdr:row>7</xdr:row>
          <xdr:rowOff>57150</xdr:rowOff>
        </xdr:to>
        <xdr:sp macro="" textlink="">
          <xdr:nvSpPr>
            <xdr:cNvPr id="8200" name="Option Butto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7</xdr:row>
          <xdr:rowOff>152400</xdr:rowOff>
        </xdr:from>
        <xdr:to>
          <xdr:col>19</xdr:col>
          <xdr:colOff>762000</xdr:colOff>
          <xdr:row>8</xdr:row>
          <xdr:rowOff>161925</xdr:rowOff>
        </xdr:to>
        <xdr:sp macro="" textlink="">
          <xdr:nvSpPr>
            <xdr:cNvPr id="8201" name="Option Butto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495300</xdr:colOff>
          <xdr:row>6</xdr:row>
          <xdr:rowOff>0</xdr:rowOff>
        </xdr:from>
        <xdr:to>
          <xdr:col>20</xdr:col>
          <xdr:colOff>28575</xdr:colOff>
          <xdr:row>8</xdr:row>
          <xdr:rowOff>209550</xdr:rowOff>
        </xdr:to>
        <xdr:sp macro="" textlink="">
          <xdr:nvSpPr>
            <xdr:cNvPr id="8202" name="Group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Tipo de tensi{on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</xdr:row>
          <xdr:rowOff>38100</xdr:rowOff>
        </xdr:from>
        <xdr:to>
          <xdr:col>21</xdr:col>
          <xdr:colOff>762000</xdr:colOff>
          <xdr:row>7</xdr:row>
          <xdr:rowOff>38100</xdr:rowOff>
        </xdr:to>
        <xdr:sp macro="" textlink="">
          <xdr:nvSpPr>
            <xdr:cNvPr id="8203" name="Option Button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Monofásico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</xdr:row>
          <xdr:rowOff>180975</xdr:rowOff>
        </xdr:from>
        <xdr:to>
          <xdr:col>21</xdr:col>
          <xdr:colOff>781050</xdr:colOff>
          <xdr:row>8</xdr:row>
          <xdr:rowOff>190500</xdr:rowOff>
        </xdr:to>
        <xdr:sp macro="" textlink="">
          <xdr:nvSpPr>
            <xdr:cNvPr id="8204" name="Option Button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Trifásico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561975</xdr:colOff>
          <xdr:row>5</xdr:row>
          <xdr:rowOff>161925</xdr:rowOff>
        </xdr:from>
        <xdr:to>
          <xdr:col>22</xdr:col>
          <xdr:colOff>133350</xdr:colOff>
          <xdr:row>8</xdr:row>
          <xdr:rowOff>152400</xdr:rowOff>
        </xdr:to>
        <xdr:sp macro="" textlink="">
          <xdr:nvSpPr>
            <xdr:cNvPr id="8205" name="Group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B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Tipo de Fase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0</xdr:rowOff>
    </xdr:from>
    <xdr:to>
      <xdr:col>6</xdr:col>
      <xdr:colOff>361950</xdr:colOff>
      <xdr:row>4</xdr:row>
      <xdr:rowOff>161925</xdr:rowOff>
    </xdr:to>
    <xdr:sp macro="" textlink="">
      <xdr:nvSpPr>
        <xdr:cNvPr id="2" name="1 Flecha derech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91150" y="704850"/>
          <a:ext cx="704850" cy="342900"/>
        </a:xfrm>
        <a:prstGeom prst="rightArrow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BO" sz="1000"/>
            <a:t>SEGUIR</a:t>
          </a:r>
        </a:p>
      </xdr:txBody>
    </xdr:sp>
    <xdr:clientData/>
  </xdr:twoCellAnchor>
  <xdr:twoCellAnchor>
    <xdr:from>
      <xdr:col>3</xdr:col>
      <xdr:colOff>142875</xdr:colOff>
      <xdr:row>3</xdr:row>
      <xdr:rowOff>66675</xdr:rowOff>
    </xdr:from>
    <xdr:to>
      <xdr:col>4</xdr:col>
      <xdr:colOff>190500</xdr:colOff>
      <xdr:row>4</xdr:row>
      <xdr:rowOff>85725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124325" y="771525"/>
          <a:ext cx="638175" cy="200025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100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714375</xdr:rowOff>
    </xdr:from>
    <xdr:to>
      <xdr:col>11</xdr:col>
      <xdr:colOff>323850</xdr:colOff>
      <xdr:row>14</xdr:row>
      <xdr:rowOff>28575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2</xdr:row>
      <xdr:rowOff>76200</xdr:rowOff>
    </xdr:from>
    <xdr:to>
      <xdr:col>5</xdr:col>
      <xdr:colOff>571500</xdr:colOff>
      <xdr:row>3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762500" y="542925"/>
          <a:ext cx="685800" cy="200025"/>
        </a:xfrm>
        <a:prstGeom prst="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BO" sz="1100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27"/>
  <sheetViews>
    <sheetView showGridLines="0" tabSelected="1" workbookViewId="0">
      <selection activeCell="A21" sqref="A21"/>
    </sheetView>
  </sheetViews>
  <sheetFormatPr baseColWidth="10" defaultRowHeight="15"/>
  <sheetData>
    <row r="1" spans="1:9">
      <c r="A1" s="12"/>
      <c r="B1" s="12"/>
      <c r="C1" s="12"/>
      <c r="D1" s="12"/>
      <c r="E1" s="12"/>
      <c r="F1" s="12"/>
      <c r="G1" s="12"/>
    </row>
    <row r="2" spans="1:9">
      <c r="A2" s="12"/>
      <c r="B2" s="12"/>
      <c r="C2" s="12"/>
      <c r="D2" s="12"/>
      <c r="E2" s="12"/>
      <c r="F2" s="12"/>
      <c r="G2" s="12"/>
    </row>
    <row r="3" spans="1:9">
      <c r="A3" s="12"/>
      <c r="B3" s="12"/>
      <c r="C3" s="12"/>
      <c r="D3" s="12"/>
      <c r="E3" s="12"/>
      <c r="F3" s="12"/>
      <c r="G3" s="12"/>
    </row>
    <row r="4" spans="1:9">
      <c r="A4" s="12"/>
      <c r="B4" s="12"/>
      <c r="C4" s="12"/>
      <c r="D4" s="12"/>
      <c r="E4" s="12"/>
      <c r="F4" s="12"/>
      <c r="G4" s="12"/>
    </row>
    <row r="5" spans="1:9" s="5" customFormat="1">
      <c r="A5" s="12"/>
      <c r="B5" s="12"/>
      <c r="C5" s="12"/>
      <c r="D5" s="12"/>
      <c r="E5" s="12"/>
      <c r="F5" s="12"/>
      <c r="G5" s="12"/>
    </row>
    <row r="6" spans="1:9" s="5" customFormat="1">
      <c r="A6" s="12"/>
      <c r="B6" s="12"/>
      <c r="C6" s="12"/>
      <c r="D6" s="12"/>
      <c r="E6" s="12"/>
      <c r="F6" s="12"/>
      <c r="G6" s="12"/>
    </row>
    <row r="7" spans="1:9" s="5" customFormat="1">
      <c r="A7" s="12"/>
      <c r="B7" s="12"/>
      <c r="C7" s="12"/>
      <c r="D7" s="12"/>
      <c r="E7" s="12"/>
      <c r="F7" s="12"/>
      <c r="G7" s="12"/>
    </row>
    <row r="8" spans="1:9" s="5" customFormat="1">
      <c r="A8" s="12"/>
      <c r="B8" s="12"/>
      <c r="C8" s="12"/>
      <c r="D8" s="12"/>
      <c r="E8" s="12"/>
      <c r="F8" s="12"/>
      <c r="G8" s="12"/>
    </row>
    <row r="9" spans="1:9">
      <c r="A9" s="15" t="s">
        <v>153</v>
      </c>
      <c r="B9" s="14"/>
      <c r="C9" s="13"/>
      <c r="D9" s="13"/>
      <c r="E9" s="12"/>
      <c r="F9" s="12"/>
      <c r="G9" s="12"/>
    </row>
    <row r="10" spans="1:9">
      <c r="A10" s="15" t="s">
        <v>154</v>
      </c>
      <c r="B10" s="14"/>
      <c r="C10" s="13"/>
      <c r="D10" s="13"/>
      <c r="E10" s="12"/>
      <c r="F10" s="12"/>
      <c r="G10" s="12"/>
      <c r="I10" s="11"/>
    </row>
    <row r="11" spans="1:9">
      <c r="A11" s="15" t="s">
        <v>155</v>
      </c>
      <c r="B11" s="14"/>
      <c r="C11" s="13"/>
      <c r="D11" s="13"/>
      <c r="E11" s="12"/>
      <c r="F11" s="12"/>
      <c r="G11" s="12"/>
      <c r="I11" s="11"/>
    </row>
    <row r="12" spans="1:9">
      <c r="A12" s="15" t="s">
        <v>156</v>
      </c>
      <c r="B12" s="14"/>
      <c r="C12" s="13"/>
      <c r="D12" s="13"/>
      <c r="E12" s="12"/>
      <c r="F12" s="12"/>
      <c r="G12" s="12"/>
      <c r="I12" s="11"/>
    </row>
    <row r="13" spans="1:9">
      <c r="A13" s="16" t="s">
        <v>164</v>
      </c>
      <c r="B13" s="14"/>
      <c r="C13" s="13"/>
      <c r="D13" s="13"/>
      <c r="E13" s="12"/>
      <c r="F13" s="12"/>
      <c r="G13" s="12"/>
      <c r="I13" s="11"/>
    </row>
    <row r="14" spans="1:9">
      <c r="A14" s="15" t="s">
        <v>157</v>
      </c>
      <c r="B14" s="14"/>
      <c r="C14" s="13"/>
      <c r="D14" s="13"/>
      <c r="E14" s="12"/>
      <c r="F14" s="12"/>
      <c r="G14" s="12"/>
      <c r="I14" s="11"/>
    </row>
    <row r="15" spans="1:9">
      <c r="A15" s="15" t="s">
        <v>158</v>
      </c>
      <c r="B15" s="14"/>
      <c r="C15" s="13"/>
      <c r="D15" s="13"/>
      <c r="E15" s="12"/>
      <c r="F15" s="12"/>
      <c r="G15" s="12"/>
      <c r="I15" s="11"/>
    </row>
    <row r="16" spans="1:9">
      <c r="A16" s="15" t="s">
        <v>159</v>
      </c>
      <c r="B16" s="14"/>
      <c r="C16" s="13"/>
      <c r="D16" s="13"/>
      <c r="E16" s="12"/>
      <c r="F16" s="12"/>
      <c r="G16" s="12"/>
      <c r="I16" s="11"/>
    </row>
    <row r="17" spans="1:14">
      <c r="A17" s="16" t="s">
        <v>160</v>
      </c>
      <c r="B17" s="14"/>
      <c r="C17" s="13"/>
      <c r="D17" s="13"/>
      <c r="E17" s="12"/>
      <c r="F17" s="12"/>
      <c r="G17" s="12"/>
      <c r="I17" s="11"/>
    </row>
    <row r="18" spans="1:14">
      <c r="A18" s="15" t="s">
        <v>161</v>
      </c>
      <c r="B18" s="14"/>
      <c r="C18" s="13"/>
      <c r="D18" s="13"/>
      <c r="E18" s="12"/>
      <c r="F18" s="12"/>
      <c r="G18" s="12"/>
      <c r="I18" s="11"/>
    </row>
    <row r="19" spans="1:14">
      <c r="A19" s="15" t="s">
        <v>162</v>
      </c>
      <c r="B19" s="14"/>
      <c r="C19" s="13"/>
      <c r="D19" s="13"/>
      <c r="E19" s="12"/>
      <c r="F19" s="12"/>
      <c r="G19" s="12"/>
      <c r="I19" s="11"/>
    </row>
    <row r="20" spans="1:14">
      <c r="A20" s="14" t="s">
        <v>163</v>
      </c>
      <c r="B20" s="14"/>
      <c r="C20" s="13"/>
      <c r="D20" s="13"/>
      <c r="E20" s="12"/>
      <c r="F20" s="12"/>
      <c r="G20" s="12"/>
      <c r="I20" s="11"/>
    </row>
    <row r="21" spans="1:14">
      <c r="A21" s="12"/>
      <c r="B21" s="12"/>
      <c r="C21" s="12"/>
      <c r="D21" s="12"/>
      <c r="E21" s="12"/>
      <c r="F21" s="12"/>
      <c r="G21" s="12"/>
      <c r="I21" s="11"/>
    </row>
    <row r="22" spans="1:14">
      <c r="I22" s="11"/>
    </row>
    <row r="23" spans="1:14">
      <c r="M23" s="11"/>
      <c r="N23" s="11"/>
    </row>
    <row r="24" spans="1:14">
      <c r="M24" s="11"/>
      <c r="N24" s="11"/>
    </row>
    <row r="25" spans="1:14">
      <c r="M25" s="11"/>
      <c r="N25" s="11"/>
    </row>
    <row r="26" spans="1:14">
      <c r="M26" s="11"/>
      <c r="N26" s="11"/>
    </row>
    <row r="27" spans="1:14">
      <c r="M27" s="11"/>
      <c r="N27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</sheetPr>
  <dimension ref="A1"/>
  <sheetViews>
    <sheetView showGridLines="0" workbookViewId="0"/>
  </sheetViews>
  <sheetFormatPr baseColWidth="10"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A1:H19"/>
  <sheetViews>
    <sheetView showGridLines="0" workbookViewId="0"/>
  </sheetViews>
  <sheetFormatPr baseColWidth="10" defaultRowHeight="15"/>
  <cols>
    <col min="1" max="1" width="31.5703125" customWidth="1"/>
    <col min="3" max="3" width="17.42578125" customWidth="1"/>
    <col min="7" max="7" width="34.28515625" customWidth="1"/>
    <col min="8" max="8" width="15.85546875" customWidth="1"/>
  </cols>
  <sheetData>
    <row r="1" spans="1:8" s="5" customFormat="1"/>
    <row r="2" spans="1:8" s="5" customFormat="1" ht="21" customHeight="1">
      <c r="A2" s="124" t="s">
        <v>165</v>
      </c>
      <c r="B2" s="124"/>
      <c r="C2" s="124"/>
      <c r="D2" s="124"/>
      <c r="E2" s="124"/>
      <c r="F2" s="124"/>
      <c r="G2" s="124"/>
      <c r="H2" s="124"/>
    </row>
    <row r="3" spans="1:8" s="5" customFormat="1" ht="21" customHeight="1">
      <c r="A3" s="35"/>
      <c r="B3" s="35"/>
      <c r="C3" s="35"/>
      <c r="D3" s="35"/>
      <c r="E3" s="35"/>
      <c r="F3" s="35"/>
      <c r="G3" s="35"/>
      <c r="H3" s="35"/>
    </row>
    <row r="4" spans="1:8" s="5" customFormat="1" ht="20.25" customHeight="1" thickBot="1">
      <c r="A4" s="34" t="s">
        <v>166</v>
      </c>
    </row>
    <row r="5" spans="1:8" ht="46.5" thickTop="1" thickBot="1">
      <c r="A5" s="21" t="s">
        <v>0</v>
      </c>
      <c r="B5" s="23" t="s">
        <v>1</v>
      </c>
      <c r="C5" s="23" t="s">
        <v>2</v>
      </c>
      <c r="D5" s="24" t="s">
        <v>3</v>
      </c>
      <c r="E5" s="23" t="s">
        <v>4</v>
      </c>
      <c r="G5" s="23" t="s">
        <v>185</v>
      </c>
      <c r="H5" s="26" t="s">
        <v>151</v>
      </c>
    </row>
    <row r="6" spans="1:8" ht="16.5" thickTop="1" thickBot="1">
      <c r="A6" s="18" t="s">
        <v>5</v>
      </c>
      <c r="B6" s="18" t="s">
        <v>6</v>
      </c>
      <c r="C6" s="19">
        <v>45.643656718346257</v>
      </c>
      <c r="D6" s="32">
        <v>2.5</v>
      </c>
      <c r="E6" s="28">
        <f>C6*D6</f>
        <v>114.10914179586564</v>
      </c>
      <c r="G6" s="18" t="s">
        <v>122</v>
      </c>
      <c r="H6" s="25">
        <v>349</v>
      </c>
    </row>
    <row r="7" spans="1:8" ht="16.5" thickTop="1" thickBot="1">
      <c r="A7" s="18" t="s">
        <v>7</v>
      </c>
      <c r="B7" s="18" t="s">
        <v>8</v>
      </c>
      <c r="C7" s="19">
        <v>0.38536627039884308</v>
      </c>
      <c r="D7" s="32">
        <v>1000</v>
      </c>
      <c r="E7" s="28">
        <f t="shared" ref="E7:E10" si="0">C7*D7</f>
        <v>385.36627039884308</v>
      </c>
      <c r="G7" s="18" t="s">
        <v>123</v>
      </c>
      <c r="H7" s="27">
        <f>E12</f>
        <v>3021.6396860391728</v>
      </c>
    </row>
    <row r="8" spans="1:8" ht="16.5" thickTop="1" thickBot="1">
      <c r="A8" s="18" t="s">
        <v>9</v>
      </c>
      <c r="B8" s="20" t="s">
        <v>6</v>
      </c>
      <c r="C8" s="19">
        <v>76.414454639694029</v>
      </c>
      <c r="D8" s="32">
        <v>20</v>
      </c>
      <c r="E8" s="28">
        <f t="shared" si="0"/>
        <v>1528.2890927938806</v>
      </c>
      <c r="G8" s="18" t="s">
        <v>127</v>
      </c>
      <c r="H8" s="27">
        <f>H6*H7</f>
        <v>1054552.2504276712</v>
      </c>
    </row>
    <row r="9" spans="1:8" ht="16.5" thickTop="1" thickBot="1">
      <c r="A9" s="18" t="s">
        <v>10</v>
      </c>
      <c r="B9" s="20" t="s">
        <v>8</v>
      </c>
      <c r="C9" s="19">
        <v>0.43070128467102026</v>
      </c>
      <c r="D9" s="32">
        <v>2000</v>
      </c>
      <c r="E9" s="28">
        <f t="shared" si="0"/>
        <v>861.40256934204047</v>
      </c>
    </row>
    <row r="10" spans="1:8" ht="16.5" thickTop="1" thickBot="1">
      <c r="A10" s="18" t="s">
        <v>11</v>
      </c>
      <c r="B10" s="20" t="s">
        <v>12</v>
      </c>
      <c r="C10" s="19">
        <v>6.6236305854271356</v>
      </c>
      <c r="D10" s="32">
        <v>20</v>
      </c>
      <c r="E10" s="28">
        <f t="shared" si="0"/>
        <v>132.4726117085427</v>
      </c>
      <c r="H10" s="8"/>
    </row>
    <row r="11" spans="1:8" ht="16.5" thickTop="1" thickBot="1">
      <c r="A11" s="1"/>
      <c r="B11" s="1"/>
      <c r="C11" s="1"/>
      <c r="D11" s="1"/>
      <c r="H11" s="8"/>
    </row>
    <row r="12" spans="1:8" ht="16.5" thickTop="1" thickBot="1">
      <c r="E12" s="29">
        <f>SUM(E6:E10)</f>
        <v>3021.6396860391728</v>
      </c>
      <c r="H12" s="8"/>
    </row>
    <row r="13" spans="1:8" ht="16.5" thickTop="1" thickBot="1">
      <c r="A13" s="33" t="s">
        <v>167</v>
      </c>
      <c r="G13" s="21" t="s">
        <v>128</v>
      </c>
      <c r="H13" s="26" t="s">
        <v>151</v>
      </c>
    </row>
    <row r="14" spans="1:8" ht="31.5" thickTop="1" thickBot="1">
      <c r="A14" s="21" t="s">
        <v>39</v>
      </c>
      <c r="B14" s="22" t="s">
        <v>1</v>
      </c>
      <c r="C14" s="21" t="s">
        <v>184</v>
      </c>
      <c r="D14" s="21" t="s">
        <v>13</v>
      </c>
      <c r="E14" s="22" t="s">
        <v>186</v>
      </c>
      <c r="G14" s="18" t="s">
        <v>129</v>
      </c>
      <c r="H14" s="25">
        <v>0</v>
      </c>
    </row>
    <row r="15" spans="1:8" ht="16.5" thickTop="1" thickBot="1">
      <c r="A15" s="18" t="s">
        <v>125</v>
      </c>
      <c r="B15" s="18" t="s">
        <v>8</v>
      </c>
      <c r="C15" s="30">
        <v>500</v>
      </c>
      <c r="D15" s="31">
        <v>60</v>
      </c>
      <c r="E15" s="30">
        <f>C15*D15</f>
        <v>30000</v>
      </c>
      <c r="G15" s="18" t="s">
        <v>130</v>
      </c>
      <c r="H15" s="25">
        <v>10</v>
      </c>
    </row>
    <row r="16" spans="1:8" ht="16.5" thickTop="1" thickBot="1">
      <c r="A16" s="18" t="s">
        <v>126</v>
      </c>
      <c r="B16" s="18" t="s">
        <v>41</v>
      </c>
      <c r="C16" s="30">
        <v>21000</v>
      </c>
      <c r="D16" s="31">
        <v>1</v>
      </c>
      <c r="E16" s="30">
        <f>C16*D16</f>
        <v>21000</v>
      </c>
      <c r="G16" s="18" t="s">
        <v>131</v>
      </c>
      <c r="H16" s="27">
        <f>(H14*E15)+(E16*H15)</f>
        <v>210000</v>
      </c>
    </row>
    <row r="17" spans="7:8" ht="16.5" thickTop="1" thickBot="1"/>
    <row r="18" spans="7:8" ht="30" customHeight="1" thickTop="1" thickBot="1">
      <c r="G18" s="17" t="s">
        <v>124</v>
      </c>
      <c r="H18" s="36">
        <f>H8+H16</f>
        <v>1264552.2504276712</v>
      </c>
    </row>
    <row r="19" spans="7:8" ht="15.75" thickTop="1"/>
  </sheetData>
  <mergeCells count="1">
    <mergeCell ref="A2:H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H18"/>
  <sheetViews>
    <sheetView showGridLines="0" workbookViewId="0">
      <selection activeCell="A22" sqref="A22"/>
    </sheetView>
  </sheetViews>
  <sheetFormatPr baseColWidth="10" defaultRowHeight="15"/>
  <cols>
    <col min="1" max="1" width="41.140625" customWidth="1"/>
    <col min="5" max="5" width="12" bestFit="1" customWidth="1"/>
    <col min="7" max="7" width="31.5703125" customWidth="1"/>
    <col min="8" max="8" width="15.28515625" customWidth="1"/>
  </cols>
  <sheetData>
    <row r="1" spans="1:8" s="5" customFormat="1"/>
    <row r="2" spans="1:8" s="5" customFormat="1" ht="21" customHeight="1">
      <c r="A2" s="125" t="s">
        <v>168</v>
      </c>
      <c r="B2" s="125"/>
      <c r="C2" s="125"/>
      <c r="D2" s="125"/>
      <c r="E2" s="125"/>
      <c r="F2" s="125"/>
      <c r="G2" s="125"/>
      <c r="H2" s="125"/>
    </row>
    <row r="3" spans="1:8" s="5" customFormat="1"/>
    <row r="4" spans="1:8" s="5" customFormat="1" ht="15.75" thickBot="1">
      <c r="A4" s="44" t="s">
        <v>169</v>
      </c>
    </row>
    <row r="5" spans="1:8" ht="46.5" thickTop="1" thickBot="1">
      <c r="A5" s="38" t="s">
        <v>0</v>
      </c>
      <c r="B5" s="39" t="s">
        <v>1</v>
      </c>
      <c r="C5" s="39" t="s">
        <v>2</v>
      </c>
      <c r="D5" s="40" t="s">
        <v>13</v>
      </c>
      <c r="E5" s="39" t="s">
        <v>4</v>
      </c>
      <c r="G5" s="46" t="s">
        <v>132</v>
      </c>
      <c r="H5" s="47" t="s">
        <v>152</v>
      </c>
    </row>
    <row r="6" spans="1:8" ht="16.5" thickTop="1" thickBot="1">
      <c r="A6" s="41" t="s">
        <v>14</v>
      </c>
      <c r="B6" s="41" t="s">
        <v>8</v>
      </c>
      <c r="C6" s="42">
        <v>3.6811262536842104</v>
      </c>
      <c r="D6" s="37">
        <v>1900</v>
      </c>
      <c r="E6" s="43">
        <f>C6*D6</f>
        <v>6994.1398819999995</v>
      </c>
      <c r="G6" s="41" t="s">
        <v>122</v>
      </c>
      <c r="H6" s="45">
        <v>346</v>
      </c>
    </row>
    <row r="7" spans="1:8" ht="16.5" thickTop="1" thickBot="1">
      <c r="A7" s="41" t="s">
        <v>15</v>
      </c>
      <c r="B7" s="41" t="s">
        <v>16</v>
      </c>
      <c r="C7" s="42">
        <v>1.1955918688524589</v>
      </c>
      <c r="D7" s="37">
        <v>30.5</v>
      </c>
      <c r="E7" s="43">
        <f t="shared" ref="E7:E12" si="0">C7*D7</f>
        <v>36.465551999999995</v>
      </c>
      <c r="G7" s="41" t="s">
        <v>123</v>
      </c>
      <c r="H7" s="48">
        <f>E14</f>
        <v>11937.610152999998</v>
      </c>
    </row>
    <row r="8" spans="1:8" ht="16.5" thickTop="1" thickBot="1">
      <c r="A8" s="41" t="s">
        <v>17</v>
      </c>
      <c r="B8" s="41" t="s">
        <v>6</v>
      </c>
      <c r="C8" s="42">
        <v>9.6457038268792683</v>
      </c>
      <c r="D8" s="37">
        <v>175.6</v>
      </c>
      <c r="E8" s="43">
        <f t="shared" si="0"/>
        <v>1693.7855919999995</v>
      </c>
    </row>
    <row r="9" spans="1:8" ht="16.5" thickTop="1" thickBot="1">
      <c r="A9" s="41" t="s">
        <v>18</v>
      </c>
      <c r="B9" s="41" t="s">
        <v>6</v>
      </c>
      <c r="C9" s="42">
        <v>16.529275980392157</v>
      </c>
      <c r="D9" s="37">
        <v>2.04</v>
      </c>
      <c r="E9" s="43">
        <f t="shared" si="0"/>
        <v>33.719723000000002</v>
      </c>
      <c r="G9" s="86" t="s">
        <v>127</v>
      </c>
      <c r="H9" s="49">
        <f>H6*H7</f>
        <v>4130413.1129379994</v>
      </c>
    </row>
    <row r="10" spans="1:8" ht="16.5" thickTop="1" thickBot="1">
      <c r="A10" s="41" t="s">
        <v>19</v>
      </c>
      <c r="B10" s="41" t="s">
        <v>6</v>
      </c>
      <c r="C10" s="42">
        <v>5.3706353405980476</v>
      </c>
      <c r="D10" s="37">
        <v>193.63</v>
      </c>
      <c r="E10" s="43">
        <f t="shared" si="0"/>
        <v>1039.916121</v>
      </c>
    </row>
    <row r="11" spans="1:8" ht="16.5" thickTop="1" thickBot="1">
      <c r="A11" s="41" t="s">
        <v>20</v>
      </c>
      <c r="B11" s="41" t="s">
        <v>8</v>
      </c>
      <c r="C11" s="42">
        <v>1.4275215373921102</v>
      </c>
      <c r="D11" s="37">
        <v>172.63</v>
      </c>
      <c r="E11" s="43">
        <f t="shared" si="0"/>
        <v>246.43304299999997</v>
      </c>
    </row>
    <row r="12" spans="1:8" ht="16.5" thickTop="1" thickBot="1">
      <c r="A12" s="41" t="s">
        <v>21</v>
      </c>
      <c r="B12" s="41" t="s">
        <v>8</v>
      </c>
      <c r="C12" s="42">
        <v>1.7529168888888886</v>
      </c>
      <c r="D12" s="37">
        <v>1080</v>
      </c>
      <c r="E12" s="43">
        <f t="shared" si="0"/>
        <v>1893.1502399999997</v>
      </c>
    </row>
    <row r="13" spans="1:8" ht="16.5" thickTop="1" thickBot="1">
      <c r="E13" s="2"/>
    </row>
    <row r="14" spans="1:8" ht="27.75" customHeight="1" thickTop="1" thickBot="1">
      <c r="C14" s="126" t="s">
        <v>187</v>
      </c>
      <c r="D14" s="127"/>
      <c r="E14" s="51">
        <f>SUM(E6:E12)</f>
        <v>11937.610152999998</v>
      </c>
    </row>
    <row r="15" spans="1:8" ht="15.75" thickTop="1"/>
    <row r="18" spans="7:7">
      <c r="G18" s="50"/>
    </row>
  </sheetData>
  <mergeCells count="2">
    <mergeCell ref="A2:H2"/>
    <mergeCell ref="C14:D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rgb="FF92D050"/>
  </sheetPr>
  <dimension ref="A2:W31"/>
  <sheetViews>
    <sheetView showGridLines="0" zoomScale="80" zoomScaleNormal="80" workbookViewId="0">
      <selection activeCell="O17" sqref="O17"/>
    </sheetView>
  </sheetViews>
  <sheetFormatPr baseColWidth="10" defaultRowHeight="15"/>
  <cols>
    <col min="1" max="1" width="11.42578125" style="5"/>
    <col min="2" max="2" width="5" style="5" hidden="1" customWidth="1"/>
    <col min="3" max="3" width="11.42578125" style="5"/>
    <col min="4" max="4" width="7.28515625" style="5" hidden="1" customWidth="1"/>
    <col min="5" max="5" width="14.140625" style="5" customWidth="1"/>
    <col min="6" max="6" width="12.5703125" style="5" hidden="1" customWidth="1"/>
    <col min="7" max="7" width="14.7109375" style="5" customWidth="1"/>
    <col min="8" max="8" width="16.5703125" style="5" hidden="1" customWidth="1"/>
    <col min="9" max="9" width="23.28515625" style="5" customWidth="1"/>
    <col min="10" max="10" width="15.7109375" style="5" hidden="1" customWidth="1"/>
    <col min="11" max="14" width="11.42578125" style="5"/>
    <col min="15" max="15" width="18.28515625" style="5" customWidth="1"/>
    <col min="16" max="16" width="11.85546875" style="5" bestFit="1" customWidth="1"/>
    <col min="17" max="18" width="11.42578125" style="5"/>
    <col min="19" max="19" width="12.5703125" style="5" customWidth="1"/>
    <col min="20" max="20" width="14" style="5" customWidth="1"/>
    <col min="21" max="22" width="13.7109375" style="5" customWidth="1"/>
    <col min="23" max="16384" width="11.42578125" style="5"/>
  </cols>
  <sheetData>
    <row r="2" spans="1:23" ht="27" customHeight="1">
      <c r="A2" s="128" t="s">
        <v>172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3" ht="13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5.75" thickBot="1">
      <c r="A4" s="52" t="s">
        <v>167</v>
      </c>
      <c r="B4" s="52"/>
      <c r="C4" s="53"/>
    </row>
    <row r="5" spans="1:23" ht="46.5" thickTop="1" thickBot="1">
      <c r="A5" s="54" t="s">
        <v>22</v>
      </c>
      <c r="B5" s="54" t="s">
        <v>135</v>
      </c>
      <c r="C5" s="54" t="s">
        <v>23</v>
      </c>
      <c r="D5" s="54" t="s">
        <v>136</v>
      </c>
      <c r="E5" s="55" t="s">
        <v>133</v>
      </c>
      <c r="F5" s="55" t="s">
        <v>137</v>
      </c>
      <c r="G5" s="54" t="s">
        <v>25</v>
      </c>
      <c r="H5" s="54" t="s">
        <v>138</v>
      </c>
      <c r="I5" s="55" t="s">
        <v>24</v>
      </c>
      <c r="J5" s="55" t="s">
        <v>140</v>
      </c>
      <c r="K5" s="55" t="s">
        <v>26</v>
      </c>
      <c r="L5" s="55" t="s">
        <v>27</v>
      </c>
      <c r="M5" s="61"/>
    </row>
    <row r="6" spans="1:23" ht="16.5" thickTop="1" thickBot="1">
      <c r="A6" s="56" t="s">
        <v>28</v>
      </c>
      <c r="B6" s="56">
        <v>1</v>
      </c>
      <c r="C6" s="56" t="s">
        <v>29</v>
      </c>
      <c r="D6" s="56">
        <v>1</v>
      </c>
      <c r="E6" s="57" t="s">
        <v>31</v>
      </c>
      <c r="F6" s="57">
        <v>1</v>
      </c>
      <c r="G6" s="57" t="s">
        <v>32</v>
      </c>
      <c r="H6" s="57">
        <v>1</v>
      </c>
      <c r="I6" s="57" t="s">
        <v>30</v>
      </c>
      <c r="J6" s="57"/>
      <c r="K6" s="58">
        <v>60844.200000000004</v>
      </c>
      <c r="L6" s="58">
        <v>62969.4</v>
      </c>
      <c r="M6" s="62"/>
      <c r="N6" s="65"/>
      <c r="O6" s="66"/>
      <c r="P6" s="66"/>
      <c r="Q6" s="66"/>
      <c r="R6" s="66"/>
      <c r="S6" s="66"/>
      <c r="T6" s="66"/>
      <c r="U6" s="66"/>
      <c r="V6" s="66"/>
      <c r="W6" s="67"/>
    </row>
    <row r="7" spans="1:23" ht="16.5" thickTop="1" thickBot="1">
      <c r="A7" s="56" t="s">
        <v>28</v>
      </c>
      <c r="B7" s="56">
        <v>1</v>
      </c>
      <c r="C7" s="56" t="s">
        <v>29</v>
      </c>
      <c r="D7" s="56">
        <v>1</v>
      </c>
      <c r="E7" s="57" t="s">
        <v>33</v>
      </c>
      <c r="F7" s="57">
        <v>2</v>
      </c>
      <c r="G7" s="57" t="s">
        <v>32</v>
      </c>
      <c r="H7" s="57">
        <v>1</v>
      </c>
      <c r="I7" s="57" t="s">
        <v>30</v>
      </c>
      <c r="J7" s="57"/>
      <c r="K7" s="58">
        <v>90976.5</v>
      </c>
      <c r="L7" s="58">
        <v>92846.400000000009</v>
      </c>
      <c r="M7" s="62"/>
      <c r="N7" s="68"/>
      <c r="O7" s="69"/>
      <c r="P7" s="69"/>
      <c r="Q7" s="69"/>
      <c r="R7" s="69"/>
      <c r="S7" s="69"/>
      <c r="T7" s="69"/>
      <c r="U7" s="69"/>
      <c r="V7" s="69"/>
      <c r="W7" s="70"/>
    </row>
    <row r="8" spans="1:23" ht="16.5" thickTop="1" thickBot="1">
      <c r="A8" s="56" t="s">
        <v>28</v>
      </c>
      <c r="B8" s="56">
        <v>1</v>
      </c>
      <c r="C8" s="56" t="s">
        <v>29</v>
      </c>
      <c r="D8" s="56">
        <v>1</v>
      </c>
      <c r="E8" s="57" t="s">
        <v>31</v>
      </c>
      <c r="F8" s="57">
        <v>1</v>
      </c>
      <c r="G8" s="57" t="s">
        <v>34</v>
      </c>
      <c r="H8" s="57">
        <v>2</v>
      </c>
      <c r="I8" s="57" t="s">
        <v>30</v>
      </c>
      <c r="J8" s="57"/>
      <c r="K8" s="58">
        <v>75037.5</v>
      </c>
      <c r="L8" s="58">
        <v>77259.3</v>
      </c>
      <c r="M8" s="62"/>
      <c r="N8" s="68"/>
      <c r="O8" s="69"/>
      <c r="P8" s="69"/>
      <c r="Q8" s="69"/>
      <c r="R8" s="69"/>
      <c r="S8" s="69"/>
      <c r="T8" s="69"/>
      <c r="U8" s="69"/>
      <c r="V8" s="69"/>
      <c r="W8" s="70"/>
    </row>
    <row r="9" spans="1:23" ht="16.5" thickTop="1" thickBot="1">
      <c r="A9" s="56" t="s">
        <v>28</v>
      </c>
      <c r="B9" s="56">
        <v>1</v>
      </c>
      <c r="C9" s="56" t="s">
        <v>29</v>
      </c>
      <c r="D9" s="56">
        <v>1</v>
      </c>
      <c r="E9" s="57" t="s">
        <v>33</v>
      </c>
      <c r="F9" s="57">
        <v>2</v>
      </c>
      <c r="G9" s="57" t="s">
        <v>34</v>
      </c>
      <c r="H9" s="57">
        <v>2</v>
      </c>
      <c r="I9" s="57" t="s">
        <v>30</v>
      </c>
      <c r="J9" s="57"/>
      <c r="K9" s="58">
        <v>152020.80000000002</v>
      </c>
      <c r="L9" s="58">
        <v>155098.20000000001</v>
      </c>
      <c r="M9" s="62"/>
      <c r="N9" s="68"/>
      <c r="O9" s="69"/>
      <c r="P9" s="69"/>
      <c r="Q9" s="69"/>
      <c r="R9" s="69"/>
      <c r="S9" s="69"/>
      <c r="T9" s="69"/>
      <c r="U9" s="69"/>
      <c r="V9" s="69"/>
      <c r="W9" s="70"/>
    </row>
    <row r="10" spans="1:23" ht="16.5" thickTop="1" thickBot="1">
      <c r="A10" s="56" t="s">
        <v>28</v>
      </c>
      <c r="B10" s="56">
        <v>1</v>
      </c>
      <c r="C10" s="56" t="s">
        <v>29</v>
      </c>
      <c r="D10" s="56">
        <v>1</v>
      </c>
      <c r="E10" s="57"/>
      <c r="F10" s="57"/>
      <c r="G10" s="57"/>
      <c r="H10" s="57"/>
      <c r="I10" s="57" t="s">
        <v>35</v>
      </c>
      <c r="J10" s="57">
        <v>1</v>
      </c>
      <c r="K10" s="58">
        <v>7300.2000000000007</v>
      </c>
      <c r="L10" s="58">
        <v>11095.2</v>
      </c>
      <c r="M10" s="62"/>
      <c r="N10" s="71"/>
      <c r="O10" s="72"/>
      <c r="P10" s="72"/>
      <c r="Q10" s="72"/>
      <c r="R10" s="72"/>
      <c r="S10" s="72"/>
      <c r="T10" s="72"/>
      <c r="U10" s="72"/>
      <c r="V10" s="72"/>
      <c r="W10" s="73"/>
    </row>
    <row r="11" spans="1:23" ht="16.5" thickTop="1" thickBot="1">
      <c r="A11" s="56" t="s">
        <v>28</v>
      </c>
      <c r="B11" s="56">
        <v>1</v>
      </c>
      <c r="C11" s="56" t="s">
        <v>36</v>
      </c>
      <c r="D11" s="56">
        <v>2</v>
      </c>
      <c r="E11" s="57" t="s">
        <v>31</v>
      </c>
      <c r="F11" s="57">
        <v>1</v>
      </c>
      <c r="G11" s="57" t="s">
        <v>32</v>
      </c>
      <c r="H11" s="57">
        <v>1</v>
      </c>
      <c r="I11" s="57" t="s">
        <v>30</v>
      </c>
      <c r="J11" s="57"/>
      <c r="K11" s="58">
        <v>62969.4</v>
      </c>
      <c r="L11" s="58">
        <v>78356.400000000009</v>
      </c>
      <c r="M11" s="62"/>
      <c r="N11" s="5" t="s">
        <v>173</v>
      </c>
    </row>
    <row r="12" spans="1:23" ht="16.5" thickTop="1" thickBot="1">
      <c r="A12" s="56" t="s">
        <v>28</v>
      </c>
      <c r="B12" s="56">
        <v>1</v>
      </c>
      <c r="C12" s="56" t="s">
        <v>36</v>
      </c>
      <c r="D12" s="56">
        <v>2</v>
      </c>
      <c r="E12" s="57" t="s">
        <v>33</v>
      </c>
      <c r="F12" s="57">
        <v>2</v>
      </c>
      <c r="G12" s="57" t="s">
        <v>32</v>
      </c>
      <c r="H12" s="57">
        <v>1</v>
      </c>
      <c r="I12" s="57" t="s">
        <v>30</v>
      </c>
      <c r="J12" s="57"/>
      <c r="K12" s="58">
        <v>105501</v>
      </c>
      <c r="L12" s="58">
        <v>120653.40000000001</v>
      </c>
      <c r="M12" s="62"/>
      <c r="O12" s="5">
        <v>1</v>
      </c>
      <c r="Q12" s="5">
        <v>1</v>
      </c>
      <c r="T12" s="5">
        <v>1</v>
      </c>
      <c r="V12" s="5">
        <v>1</v>
      </c>
    </row>
    <row r="13" spans="1:23" ht="16.5" thickTop="1" thickBot="1">
      <c r="A13" s="56" t="s">
        <v>28</v>
      </c>
      <c r="B13" s="56">
        <v>1</v>
      </c>
      <c r="C13" s="56" t="s">
        <v>36</v>
      </c>
      <c r="D13" s="56">
        <v>2</v>
      </c>
      <c r="E13" s="57" t="s">
        <v>31</v>
      </c>
      <c r="F13" s="57">
        <v>1</v>
      </c>
      <c r="G13" s="57" t="s">
        <v>34</v>
      </c>
      <c r="H13" s="57">
        <v>2</v>
      </c>
      <c r="I13" s="57" t="s">
        <v>30</v>
      </c>
      <c r="J13" s="57"/>
      <c r="K13" s="58">
        <v>92577.3</v>
      </c>
      <c r="L13" s="58">
        <v>103251.6</v>
      </c>
      <c r="M13" s="62"/>
    </row>
    <row r="14" spans="1:23" ht="31.5" thickTop="1" thickBot="1">
      <c r="A14" s="56" t="s">
        <v>28</v>
      </c>
      <c r="B14" s="56">
        <v>1</v>
      </c>
      <c r="C14" s="56" t="s">
        <v>36</v>
      </c>
      <c r="D14" s="56">
        <v>2</v>
      </c>
      <c r="E14" s="57" t="s">
        <v>33</v>
      </c>
      <c r="F14" s="57">
        <v>2</v>
      </c>
      <c r="G14" s="57" t="s">
        <v>34</v>
      </c>
      <c r="H14" s="57">
        <v>2</v>
      </c>
      <c r="I14" s="57" t="s">
        <v>30</v>
      </c>
      <c r="J14" s="57"/>
      <c r="K14" s="58">
        <v>167739</v>
      </c>
      <c r="L14" s="58">
        <v>184181.7</v>
      </c>
      <c r="M14" s="62"/>
      <c r="P14" s="55" t="s">
        <v>22</v>
      </c>
      <c r="Q14" s="55" t="s">
        <v>23</v>
      </c>
      <c r="R14" s="55" t="s">
        <v>133</v>
      </c>
      <c r="S14" s="55" t="s">
        <v>134</v>
      </c>
      <c r="T14" s="55" t="s">
        <v>27</v>
      </c>
      <c r="U14" s="55" t="s">
        <v>139</v>
      </c>
      <c r="V14" s="55" t="s">
        <v>170</v>
      </c>
    </row>
    <row r="15" spans="1:23" ht="16.5" thickTop="1" thickBot="1">
      <c r="A15" s="56" t="s">
        <v>28</v>
      </c>
      <c r="B15" s="56">
        <v>1</v>
      </c>
      <c r="C15" s="56" t="s">
        <v>36</v>
      </c>
      <c r="D15" s="56">
        <v>2</v>
      </c>
      <c r="E15" s="57"/>
      <c r="F15" s="57"/>
      <c r="G15" s="57"/>
      <c r="H15" s="57"/>
      <c r="I15" s="57" t="s">
        <v>35</v>
      </c>
      <c r="J15" s="57"/>
      <c r="K15" s="58">
        <v>7452</v>
      </c>
      <c r="L15" s="58">
        <v>11178</v>
      </c>
      <c r="M15" s="62"/>
      <c r="P15" s="76" t="str">
        <f>IF(O12=1,"24,9/14,4",IF(O12=2,"34,5/19,9"))</f>
        <v>24,9/14,4</v>
      </c>
      <c r="Q15" s="76" t="str">
        <f>IF(Q12=1,"Andina",IF(Q12=2,"Valle",IF(Q12=3,"Trópico")))</f>
        <v>Andina</v>
      </c>
      <c r="R15" s="76" t="str">
        <f>IF(T12=1,"Baja",IF(T12=2,"Media"))</f>
        <v>Baja</v>
      </c>
      <c r="S15" s="76" t="str">
        <f>IF(V12=1,"Monofásico",IF(V12=2,"Trifásico"))</f>
        <v>Monofásico</v>
      </c>
      <c r="T15" s="77">
        <f>SUMIFS(L6:L30,B6:B30,O12,D6:D30,Q12,F6:F30,T12,H6:H30,V12)</f>
        <v>62969.4</v>
      </c>
      <c r="U15" s="74">
        <v>200</v>
      </c>
      <c r="V15" s="78">
        <f>T15*U15</f>
        <v>12593880</v>
      </c>
    </row>
    <row r="16" spans="1:23" ht="16.5" thickTop="1" thickBot="1">
      <c r="A16" s="56" t="s">
        <v>28</v>
      </c>
      <c r="B16" s="56">
        <v>1</v>
      </c>
      <c r="C16" s="56" t="s">
        <v>37</v>
      </c>
      <c r="D16" s="56">
        <v>3</v>
      </c>
      <c r="E16" s="57" t="s">
        <v>31</v>
      </c>
      <c r="F16" s="57">
        <v>1</v>
      </c>
      <c r="G16" s="57" t="s">
        <v>32</v>
      </c>
      <c r="H16" s="57">
        <v>1</v>
      </c>
      <c r="I16" s="57" t="s">
        <v>30</v>
      </c>
      <c r="J16" s="57"/>
      <c r="K16" s="58">
        <v>77845.8</v>
      </c>
      <c r="L16" s="58">
        <v>103720.8</v>
      </c>
      <c r="M16" s="62"/>
      <c r="R16" s="9"/>
    </row>
    <row r="17" spans="1:22" ht="28.5" customHeight="1" thickTop="1" thickBot="1">
      <c r="A17" s="56" t="s">
        <v>28</v>
      </c>
      <c r="B17" s="56">
        <v>1</v>
      </c>
      <c r="C17" s="56" t="s">
        <v>37</v>
      </c>
      <c r="D17" s="56">
        <v>3</v>
      </c>
      <c r="E17" s="57" t="s">
        <v>33</v>
      </c>
      <c r="F17" s="57">
        <v>2</v>
      </c>
      <c r="G17" s="57" t="s">
        <v>32</v>
      </c>
      <c r="H17" s="57">
        <v>1</v>
      </c>
      <c r="I17" s="57" t="s">
        <v>30</v>
      </c>
      <c r="J17" s="57"/>
      <c r="K17" s="58">
        <v>106825.8</v>
      </c>
      <c r="L17" s="58">
        <v>140518.5</v>
      </c>
      <c r="M17" s="62"/>
      <c r="S17" s="54" t="s">
        <v>141</v>
      </c>
      <c r="T17" s="55" t="s">
        <v>27</v>
      </c>
      <c r="U17" s="75" t="s">
        <v>118</v>
      </c>
      <c r="V17" s="79" t="s">
        <v>171</v>
      </c>
    </row>
    <row r="18" spans="1:22" ht="31.5" thickTop="1" thickBot="1">
      <c r="A18" s="56" t="s">
        <v>28</v>
      </c>
      <c r="B18" s="56">
        <v>1</v>
      </c>
      <c r="C18" s="56" t="s">
        <v>37</v>
      </c>
      <c r="D18" s="56">
        <v>3</v>
      </c>
      <c r="E18" s="57" t="s">
        <v>31</v>
      </c>
      <c r="F18" s="57">
        <v>1</v>
      </c>
      <c r="G18" s="57" t="s">
        <v>34</v>
      </c>
      <c r="H18" s="57">
        <v>2</v>
      </c>
      <c r="I18" s="57" t="s">
        <v>30</v>
      </c>
      <c r="J18" s="57"/>
      <c r="K18" s="58">
        <v>92059.8</v>
      </c>
      <c r="L18" s="58">
        <v>118459.20000000001</v>
      </c>
      <c r="M18" s="62"/>
      <c r="S18" s="80" t="s">
        <v>35</v>
      </c>
      <c r="T18" s="81">
        <f>SUMIFS(L6:L30,B6:B30,O12,D6:D30,Q12,J6:J30,1)</f>
        <v>11095.2</v>
      </c>
      <c r="U18" s="82">
        <v>300</v>
      </c>
      <c r="V18" s="83">
        <f>T18*U18</f>
        <v>3328560</v>
      </c>
    </row>
    <row r="19" spans="1:22" ht="16.5" thickTop="1" thickBot="1">
      <c r="A19" s="56" t="s">
        <v>28</v>
      </c>
      <c r="B19" s="56">
        <v>1</v>
      </c>
      <c r="C19" s="56" t="s">
        <v>37</v>
      </c>
      <c r="D19" s="56">
        <v>3</v>
      </c>
      <c r="E19" s="57" t="s">
        <v>33</v>
      </c>
      <c r="F19" s="57">
        <v>2</v>
      </c>
      <c r="G19" s="57" t="s">
        <v>34</v>
      </c>
      <c r="H19" s="57">
        <v>2</v>
      </c>
      <c r="I19" s="57" t="s">
        <v>30</v>
      </c>
      <c r="J19" s="57"/>
      <c r="K19" s="58">
        <v>161391</v>
      </c>
      <c r="L19" s="58">
        <v>207000</v>
      </c>
      <c r="M19" s="62"/>
    </row>
    <row r="20" spans="1:22" ht="20.25" customHeight="1" thickTop="1" thickBot="1">
      <c r="A20" s="56" t="s">
        <v>28</v>
      </c>
      <c r="B20" s="56">
        <v>1</v>
      </c>
      <c r="C20" s="56" t="s">
        <v>37</v>
      </c>
      <c r="D20" s="56">
        <v>3</v>
      </c>
      <c r="E20" s="57"/>
      <c r="F20" s="57"/>
      <c r="G20" s="57"/>
      <c r="H20" s="57"/>
      <c r="I20" s="57" t="s">
        <v>35</v>
      </c>
      <c r="J20" s="57">
        <v>1</v>
      </c>
      <c r="K20" s="58">
        <v>13834.5</v>
      </c>
      <c r="L20" s="58">
        <v>20403.3</v>
      </c>
      <c r="M20" s="62"/>
      <c r="U20" s="85" t="s">
        <v>124</v>
      </c>
      <c r="V20" s="84">
        <f>V15+V18</f>
        <v>15922440</v>
      </c>
    </row>
    <row r="21" spans="1:22" ht="16.5" thickTop="1" thickBot="1">
      <c r="A21" s="56" t="s">
        <v>38</v>
      </c>
      <c r="B21" s="56">
        <v>2</v>
      </c>
      <c r="C21" s="59" t="s">
        <v>36</v>
      </c>
      <c r="D21" s="59">
        <v>2</v>
      </c>
      <c r="E21" s="57" t="s">
        <v>31</v>
      </c>
      <c r="F21" s="57">
        <v>1</v>
      </c>
      <c r="G21" s="57" t="s">
        <v>32</v>
      </c>
      <c r="H21" s="57">
        <v>1</v>
      </c>
      <c r="I21" s="57" t="s">
        <v>30</v>
      </c>
      <c r="J21" s="57"/>
      <c r="K21" s="58">
        <v>62086.200000000004</v>
      </c>
      <c r="L21" s="58">
        <v>82834.5</v>
      </c>
      <c r="M21" s="62"/>
    </row>
    <row r="22" spans="1:22" ht="16.5" thickTop="1" thickBot="1">
      <c r="A22" s="56" t="s">
        <v>38</v>
      </c>
      <c r="B22" s="56">
        <v>2</v>
      </c>
      <c r="C22" s="59" t="s">
        <v>36</v>
      </c>
      <c r="D22" s="59">
        <v>2</v>
      </c>
      <c r="E22" s="57" t="s">
        <v>33</v>
      </c>
      <c r="F22" s="57">
        <v>2</v>
      </c>
      <c r="G22" s="57" t="s">
        <v>32</v>
      </c>
      <c r="H22" s="57">
        <v>1</v>
      </c>
      <c r="I22" s="57" t="s">
        <v>30</v>
      </c>
      <c r="J22" s="57"/>
      <c r="K22" s="58">
        <v>106846.5</v>
      </c>
      <c r="L22" s="58">
        <v>113774.1</v>
      </c>
      <c r="M22" s="62"/>
    </row>
    <row r="23" spans="1:22" ht="16.5" thickTop="1" thickBot="1">
      <c r="A23" s="56" t="s">
        <v>38</v>
      </c>
      <c r="B23" s="56">
        <v>2</v>
      </c>
      <c r="C23" s="59" t="s">
        <v>36</v>
      </c>
      <c r="D23" s="59">
        <v>2</v>
      </c>
      <c r="E23" s="57" t="s">
        <v>31</v>
      </c>
      <c r="F23" s="57">
        <v>1</v>
      </c>
      <c r="G23" s="57" t="s">
        <v>34</v>
      </c>
      <c r="H23" s="57">
        <v>2</v>
      </c>
      <c r="I23" s="57" t="s">
        <v>30</v>
      </c>
      <c r="J23" s="57"/>
      <c r="K23" s="58">
        <v>76307.100000000006</v>
      </c>
      <c r="L23" s="58">
        <v>97138.200000000012</v>
      </c>
      <c r="M23" s="63"/>
    </row>
    <row r="24" spans="1:22" ht="16.5" thickTop="1" thickBot="1">
      <c r="A24" s="56" t="s">
        <v>38</v>
      </c>
      <c r="B24" s="56">
        <v>2</v>
      </c>
      <c r="C24" s="59" t="s">
        <v>36</v>
      </c>
      <c r="D24" s="59">
        <v>2</v>
      </c>
      <c r="E24" s="57" t="s">
        <v>33</v>
      </c>
      <c r="F24" s="57">
        <v>2</v>
      </c>
      <c r="G24" s="57" t="s">
        <v>34</v>
      </c>
      <c r="H24" s="57">
        <v>2</v>
      </c>
      <c r="I24" s="57" t="s">
        <v>30</v>
      </c>
      <c r="J24" s="57"/>
      <c r="K24" s="58">
        <v>174100.80000000002</v>
      </c>
      <c r="L24" s="58">
        <v>179924.40000000002</v>
      </c>
      <c r="M24" s="63"/>
    </row>
    <row r="25" spans="1:22" ht="16.5" thickTop="1" thickBot="1">
      <c r="A25" s="56" t="s">
        <v>38</v>
      </c>
      <c r="B25" s="56">
        <v>2</v>
      </c>
      <c r="C25" s="59" t="s">
        <v>36</v>
      </c>
      <c r="D25" s="59">
        <v>2</v>
      </c>
      <c r="E25" s="57"/>
      <c r="F25" s="57"/>
      <c r="G25" s="57"/>
      <c r="H25" s="57"/>
      <c r="I25" s="57" t="s">
        <v>35</v>
      </c>
      <c r="J25" s="57">
        <v>1</v>
      </c>
      <c r="K25" s="58">
        <v>7452</v>
      </c>
      <c r="L25" s="58">
        <v>11178</v>
      </c>
      <c r="M25" s="63"/>
    </row>
    <row r="26" spans="1:22" ht="16.5" thickTop="1" thickBot="1">
      <c r="A26" s="56" t="s">
        <v>38</v>
      </c>
      <c r="B26" s="56">
        <v>2</v>
      </c>
      <c r="C26" s="59" t="s">
        <v>37</v>
      </c>
      <c r="D26" s="59">
        <v>3</v>
      </c>
      <c r="E26" s="57" t="s">
        <v>31</v>
      </c>
      <c r="F26" s="57">
        <v>1</v>
      </c>
      <c r="G26" s="57" t="s">
        <v>32</v>
      </c>
      <c r="H26" s="57">
        <v>1</v>
      </c>
      <c r="I26" s="57" t="s">
        <v>30</v>
      </c>
      <c r="J26" s="57"/>
      <c r="K26" s="58">
        <v>77845.8</v>
      </c>
      <c r="L26" s="58">
        <v>103720.8</v>
      </c>
      <c r="M26" s="63"/>
    </row>
    <row r="27" spans="1:22" ht="16.5" thickTop="1" thickBot="1">
      <c r="A27" s="56" t="s">
        <v>38</v>
      </c>
      <c r="B27" s="56">
        <v>2</v>
      </c>
      <c r="C27" s="59" t="s">
        <v>37</v>
      </c>
      <c r="D27" s="59">
        <v>3</v>
      </c>
      <c r="E27" s="57" t="s">
        <v>33</v>
      </c>
      <c r="F27" s="57">
        <v>2</v>
      </c>
      <c r="G27" s="57" t="s">
        <v>32</v>
      </c>
      <c r="H27" s="57">
        <v>1</v>
      </c>
      <c r="I27" s="57" t="s">
        <v>30</v>
      </c>
      <c r="J27" s="57"/>
      <c r="K27" s="58">
        <v>109206.3</v>
      </c>
      <c r="L27" s="58">
        <v>143050.80000000002</v>
      </c>
      <c r="M27" s="63"/>
    </row>
    <row r="28" spans="1:22" ht="16.5" thickTop="1" thickBot="1">
      <c r="A28" s="56" t="s">
        <v>38</v>
      </c>
      <c r="B28" s="56">
        <v>2</v>
      </c>
      <c r="C28" s="59" t="s">
        <v>37</v>
      </c>
      <c r="D28" s="59">
        <v>3</v>
      </c>
      <c r="E28" s="57" t="s">
        <v>31</v>
      </c>
      <c r="F28" s="57">
        <v>1</v>
      </c>
      <c r="G28" s="57" t="s">
        <v>34</v>
      </c>
      <c r="H28" s="57">
        <v>2</v>
      </c>
      <c r="I28" s="57" t="s">
        <v>30</v>
      </c>
      <c r="J28" s="57"/>
      <c r="K28" s="58">
        <v>92059.8</v>
      </c>
      <c r="L28" s="58">
        <v>118459.20000000001</v>
      </c>
      <c r="M28" s="63"/>
    </row>
    <row r="29" spans="1:22" ht="16.5" thickTop="1" thickBot="1">
      <c r="A29" s="56" t="s">
        <v>38</v>
      </c>
      <c r="B29" s="56">
        <v>2</v>
      </c>
      <c r="C29" s="59" t="s">
        <v>37</v>
      </c>
      <c r="D29" s="59">
        <v>3</v>
      </c>
      <c r="E29" s="57" t="s">
        <v>33</v>
      </c>
      <c r="F29" s="57">
        <v>2</v>
      </c>
      <c r="G29" s="57" t="s">
        <v>34</v>
      </c>
      <c r="H29" s="57">
        <v>2</v>
      </c>
      <c r="I29" s="57" t="s">
        <v>30</v>
      </c>
      <c r="J29" s="57"/>
      <c r="K29" s="58">
        <v>171009.6</v>
      </c>
      <c r="L29" s="58">
        <v>212609.7</v>
      </c>
      <c r="M29" s="63"/>
    </row>
    <row r="30" spans="1:22" ht="16.5" thickTop="1" thickBot="1">
      <c r="A30" s="56" t="s">
        <v>38</v>
      </c>
      <c r="B30" s="56">
        <v>2</v>
      </c>
      <c r="C30" s="59" t="s">
        <v>37</v>
      </c>
      <c r="D30" s="59">
        <v>3</v>
      </c>
      <c r="E30" s="57"/>
      <c r="F30" s="57"/>
      <c r="G30" s="57"/>
      <c r="H30" s="57"/>
      <c r="I30" s="57" t="s">
        <v>35</v>
      </c>
      <c r="J30" s="57">
        <v>1</v>
      </c>
      <c r="K30" s="58">
        <v>13834.5</v>
      </c>
      <c r="L30" s="60">
        <v>20403.3</v>
      </c>
      <c r="M30" s="64"/>
    </row>
    <row r="31" spans="1:22" ht="15.75" thickTop="1"/>
  </sheetData>
  <mergeCells count="1">
    <mergeCell ref="A2:V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14</xdr:col>
                    <xdr:colOff>209550</xdr:colOff>
                    <xdr:row>6</xdr:row>
                    <xdr:rowOff>47625</xdr:rowOff>
                  </from>
                  <to>
                    <xdr:col>14</xdr:col>
                    <xdr:colOff>990600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14</xdr:col>
                    <xdr:colOff>228600</xdr:colOff>
                    <xdr:row>7</xdr:row>
                    <xdr:rowOff>76200</xdr:rowOff>
                  </from>
                  <to>
                    <xdr:col>14</xdr:col>
                    <xdr:colOff>1009650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Group Box 3">
              <controlPr defaultSize="0" autoFill="0" autoPict="0">
                <anchor moveWithCells="1">
                  <from>
                    <xdr:col>13</xdr:col>
                    <xdr:colOff>533400</xdr:colOff>
                    <xdr:row>6</xdr:row>
                    <xdr:rowOff>28575</xdr:rowOff>
                  </from>
                  <to>
                    <xdr:col>15</xdr:col>
                    <xdr:colOff>485775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Option Button 4">
              <controlPr defaultSize="0" autoFill="0" autoLine="0" autoPict="0">
                <anchor moveWithCells="1">
                  <from>
                    <xdr:col>16</xdr:col>
                    <xdr:colOff>85725</xdr:colOff>
                    <xdr:row>6</xdr:row>
                    <xdr:rowOff>57150</xdr:rowOff>
                  </from>
                  <to>
                    <xdr:col>17</xdr:col>
                    <xdr:colOff>476250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Option Button 5">
              <controlPr defaultSize="0" autoFill="0" autoLine="0" autoPict="0">
                <anchor moveWithCells="1">
                  <from>
                    <xdr:col>16</xdr:col>
                    <xdr:colOff>66675</xdr:colOff>
                    <xdr:row>7</xdr:row>
                    <xdr:rowOff>114300</xdr:rowOff>
                  </from>
                  <to>
                    <xdr:col>17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Group Box 6">
              <controlPr defaultSize="0" autoFill="0" autoPict="0">
                <anchor moveWithCells="1">
                  <from>
                    <xdr:col>15</xdr:col>
                    <xdr:colOff>685800</xdr:colOff>
                    <xdr:row>5</xdr:row>
                    <xdr:rowOff>180975</xdr:rowOff>
                  </from>
                  <to>
                    <xdr:col>17</xdr:col>
                    <xdr:colOff>723900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Option Button 7">
              <controlPr defaultSize="0" autoFill="0" autoLine="0" autoPict="0">
                <anchor moveWithCells="1">
                  <from>
                    <xdr:col>16</xdr:col>
                    <xdr:colOff>76200</xdr:colOff>
                    <xdr:row>8</xdr:row>
                    <xdr:rowOff>123825</xdr:rowOff>
                  </from>
                  <to>
                    <xdr:col>17</xdr:col>
                    <xdr:colOff>466725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Option Button 8">
              <controlPr defaultSize="0" autoFill="0" autoLine="0" autoPict="0">
                <anchor moveWithCells="1">
                  <from>
                    <xdr:col>19</xdr:col>
                    <xdr:colOff>28575</xdr:colOff>
                    <xdr:row>6</xdr:row>
                    <xdr:rowOff>57150</xdr:rowOff>
                  </from>
                  <to>
                    <xdr:col>19</xdr:col>
                    <xdr:colOff>752475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Option Button 9">
              <controlPr defaultSize="0" autoFill="0" autoLine="0" autoPict="0">
                <anchor moveWithCells="1">
                  <from>
                    <xdr:col>19</xdr:col>
                    <xdr:colOff>38100</xdr:colOff>
                    <xdr:row>7</xdr:row>
                    <xdr:rowOff>152400</xdr:rowOff>
                  </from>
                  <to>
                    <xdr:col>19</xdr:col>
                    <xdr:colOff>762000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Group Box 10">
              <controlPr defaultSize="0" autoFill="0" autoPict="0">
                <anchor moveWithCells="1">
                  <from>
                    <xdr:col>18</xdr:col>
                    <xdr:colOff>495300</xdr:colOff>
                    <xdr:row>6</xdr:row>
                    <xdr:rowOff>0</xdr:rowOff>
                  </from>
                  <to>
                    <xdr:col>20</xdr:col>
                    <xdr:colOff>28575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Option Button 11">
              <controlPr defaultSize="0" autoFill="0" autoLine="0" autoPict="0">
                <anchor moveWithCells="1">
                  <from>
                    <xdr:col>21</xdr:col>
                    <xdr:colOff>9525</xdr:colOff>
                    <xdr:row>6</xdr:row>
                    <xdr:rowOff>38100</xdr:rowOff>
                  </from>
                  <to>
                    <xdr:col>21</xdr:col>
                    <xdr:colOff>762000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Option Button 12">
              <controlPr defaultSize="0" autoFill="0" autoLine="0" autoPict="0">
                <anchor moveWithCells="1">
                  <from>
                    <xdr:col>21</xdr:col>
                    <xdr:colOff>28575</xdr:colOff>
                    <xdr:row>7</xdr:row>
                    <xdr:rowOff>180975</xdr:rowOff>
                  </from>
                  <to>
                    <xdr:col>21</xdr:col>
                    <xdr:colOff>781050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Group Box 13">
              <controlPr defaultSize="0" autoFill="0" autoPict="0">
                <anchor moveWithCells="1">
                  <from>
                    <xdr:col>20</xdr:col>
                    <xdr:colOff>561975</xdr:colOff>
                    <xdr:row>5</xdr:row>
                    <xdr:rowOff>161925</xdr:rowOff>
                  </from>
                  <to>
                    <xdr:col>22</xdr:col>
                    <xdr:colOff>133350</xdr:colOff>
                    <xdr:row>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theme="5" tint="0.39997558519241921"/>
  </sheetPr>
  <dimension ref="A1:L26"/>
  <sheetViews>
    <sheetView showGridLines="0" topLeftCell="A10" workbookViewId="0">
      <selection activeCell="A3" sqref="A3:K3"/>
    </sheetView>
  </sheetViews>
  <sheetFormatPr baseColWidth="10" defaultRowHeight="15"/>
  <cols>
    <col min="1" max="1" width="41" customWidth="1"/>
    <col min="2" max="2" width="7.28515625" bestFit="1" customWidth="1"/>
    <col min="4" max="4" width="8.85546875" bestFit="1" customWidth="1"/>
    <col min="5" max="5" width="11.140625" customWidth="1"/>
    <col min="6" max="6" width="9.42578125" bestFit="1" customWidth="1"/>
    <col min="8" max="8" width="27" customWidth="1"/>
    <col min="9" max="9" width="14" customWidth="1"/>
    <col min="10" max="10" width="16.28515625" customWidth="1"/>
  </cols>
  <sheetData>
    <row r="1" spans="1:12" s="5" customFormat="1"/>
    <row r="2" spans="1:12" s="5" customFormat="1"/>
    <row r="3" spans="1:12" s="5" customFormat="1" ht="25.5" customHeight="1">
      <c r="A3" s="134" t="s">
        <v>174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s="5" customFormat="1" ht="14.2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5" customFormat="1" ht="15.75" thickBot="1">
      <c r="A5" s="96" t="s">
        <v>175</v>
      </c>
    </row>
    <row r="6" spans="1:12" s="4" customFormat="1" ht="16.5" thickTop="1" thickBot="1">
      <c r="A6" s="131" t="s">
        <v>57</v>
      </c>
      <c r="B6" s="132"/>
      <c r="C6" s="132"/>
      <c r="D6" s="132"/>
      <c r="E6" s="132"/>
      <c r="F6" s="133"/>
      <c r="G6" s="87"/>
      <c r="H6" s="87"/>
      <c r="I6" s="87"/>
      <c r="J6" s="87"/>
      <c r="K6" s="87"/>
      <c r="L6" s="87"/>
    </row>
    <row r="7" spans="1:12" ht="46.5" thickTop="1" thickBot="1">
      <c r="A7" s="122" t="s">
        <v>39</v>
      </c>
      <c r="B7" s="122" t="s">
        <v>40</v>
      </c>
      <c r="C7" s="122" t="s">
        <v>41</v>
      </c>
      <c r="D7" s="122" t="s">
        <v>13</v>
      </c>
      <c r="E7" s="123" t="s">
        <v>188</v>
      </c>
      <c r="F7" s="122" t="s">
        <v>42</v>
      </c>
      <c r="G7" s="87"/>
      <c r="H7" s="87"/>
      <c r="I7" s="87"/>
      <c r="J7" s="87"/>
      <c r="K7" s="87"/>
      <c r="L7" s="87"/>
    </row>
    <row r="8" spans="1:12" ht="16.5" thickTop="1" thickBot="1">
      <c r="A8" s="91" t="s">
        <v>43</v>
      </c>
      <c r="B8" s="92" t="s">
        <v>44</v>
      </c>
      <c r="C8" s="93" t="s">
        <v>41</v>
      </c>
      <c r="D8" s="93">
        <v>5</v>
      </c>
      <c r="E8" s="90">
        <v>1500</v>
      </c>
      <c r="F8" s="95">
        <v>7500</v>
      </c>
      <c r="G8" s="87"/>
      <c r="H8" s="87"/>
      <c r="I8" s="87"/>
      <c r="J8" s="87"/>
      <c r="K8" s="87"/>
      <c r="L8" s="87"/>
    </row>
    <row r="9" spans="1:12" ht="16.5" thickTop="1" thickBot="1">
      <c r="A9" s="91" t="s">
        <v>45</v>
      </c>
      <c r="B9" s="94" t="s">
        <v>46</v>
      </c>
      <c r="C9" s="93" t="s">
        <v>41</v>
      </c>
      <c r="D9" s="93">
        <v>1</v>
      </c>
      <c r="E9" s="90">
        <v>3500</v>
      </c>
      <c r="F9" s="95">
        <v>3500</v>
      </c>
      <c r="G9" s="87"/>
      <c r="H9" s="87"/>
      <c r="I9" s="87"/>
      <c r="J9" s="87"/>
      <c r="K9" s="87"/>
      <c r="L9" s="87"/>
    </row>
    <row r="10" spans="1:12" ht="16.5" thickTop="1" thickBot="1">
      <c r="A10" s="91" t="s">
        <v>47</v>
      </c>
      <c r="B10" s="94" t="s">
        <v>48</v>
      </c>
      <c r="C10" s="93" t="s">
        <v>41</v>
      </c>
      <c r="D10" s="93">
        <v>1</v>
      </c>
      <c r="E10" s="90">
        <v>350</v>
      </c>
      <c r="F10" s="95">
        <v>350</v>
      </c>
      <c r="G10" s="87"/>
      <c r="H10" s="87"/>
      <c r="I10" s="87"/>
      <c r="J10" s="87"/>
      <c r="K10" s="87"/>
      <c r="L10" s="87"/>
    </row>
    <row r="11" spans="1:12" ht="16.5" thickTop="1" thickBot="1">
      <c r="A11" s="91" t="s">
        <v>49</v>
      </c>
      <c r="B11" s="94" t="s">
        <v>50</v>
      </c>
      <c r="C11" s="93" t="s">
        <v>41</v>
      </c>
      <c r="D11" s="93">
        <v>1</v>
      </c>
      <c r="E11" s="90">
        <v>2100</v>
      </c>
      <c r="F11" s="95">
        <v>2100</v>
      </c>
      <c r="G11" s="87"/>
      <c r="H11" s="87"/>
      <c r="I11" s="87"/>
      <c r="J11" s="87"/>
      <c r="K11" s="87"/>
      <c r="L11" s="87"/>
    </row>
    <row r="12" spans="1:12" ht="16.5" thickTop="1" thickBot="1">
      <c r="A12" s="91" t="s">
        <v>51</v>
      </c>
      <c r="B12" s="94" t="s">
        <v>52</v>
      </c>
      <c r="C12" s="93" t="s">
        <v>41</v>
      </c>
      <c r="D12" s="93">
        <v>1</v>
      </c>
      <c r="E12" s="90">
        <v>3500</v>
      </c>
      <c r="F12" s="95">
        <v>3500</v>
      </c>
      <c r="G12" s="87"/>
      <c r="H12" s="87"/>
      <c r="I12" s="87"/>
      <c r="J12" s="87"/>
      <c r="K12" s="87"/>
      <c r="L12" s="87"/>
    </row>
    <row r="13" spans="1:12" ht="31.5" thickTop="1" thickBot="1">
      <c r="A13" s="91" t="s">
        <v>53</v>
      </c>
      <c r="B13" s="94" t="s">
        <v>54</v>
      </c>
      <c r="C13" s="93" t="s">
        <v>41</v>
      </c>
      <c r="D13" s="93">
        <v>1</v>
      </c>
      <c r="E13" s="90">
        <v>21000</v>
      </c>
      <c r="F13" s="95">
        <v>21000</v>
      </c>
      <c r="G13" s="87"/>
      <c r="H13" s="87"/>
      <c r="I13" s="87"/>
      <c r="J13" s="87"/>
      <c r="K13" s="87"/>
      <c r="L13" s="87"/>
    </row>
    <row r="14" spans="1:12" ht="16.5" thickTop="1" thickBot="1">
      <c r="A14" s="130" t="s">
        <v>42</v>
      </c>
      <c r="B14" s="130"/>
      <c r="C14" s="130"/>
      <c r="D14" s="130"/>
      <c r="E14" s="130"/>
      <c r="F14" s="95">
        <v>37950</v>
      </c>
      <c r="G14" s="87"/>
      <c r="H14" s="87"/>
      <c r="I14" s="87"/>
      <c r="J14" s="87"/>
      <c r="K14" s="87"/>
      <c r="L14" s="87"/>
    </row>
    <row r="15" spans="1:12" ht="16.5" thickTop="1" thickBot="1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16.5" thickTop="1" thickBot="1">
      <c r="A16" s="129" t="s">
        <v>58</v>
      </c>
      <c r="B16" s="129"/>
      <c r="C16" s="129"/>
      <c r="D16" s="129"/>
      <c r="E16" s="129"/>
      <c r="F16" s="129"/>
      <c r="G16" s="87"/>
      <c r="H16" s="121" t="s">
        <v>142</v>
      </c>
      <c r="I16" s="89">
        <v>10</v>
      </c>
      <c r="J16" s="92" t="s">
        <v>189</v>
      </c>
      <c r="K16" s="92" t="s">
        <v>190</v>
      </c>
    </row>
    <row r="17" spans="1:12" ht="45.75" customHeight="1" thickTop="1" thickBot="1">
      <c r="A17" s="122" t="s">
        <v>39</v>
      </c>
      <c r="B17" s="122" t="s">
        <v>40</v>
      </c>
      <c r="C17" s="122" t="s">
        <v>41</v>
      </c>
      <c r="D17" s="122" t="s">
        <v>13</v>
      </c>
      <c r="E17" s="123" t="s">
        <v>188</v>
      </c>
      <c r="F17" s="122" t="s">
        <v>42</v>
      </c>
      <c r="G17" s="87"/>
      <c r="H17" s="121" t="s">
        <v>144</v>
      </c>
      <c r="I17" s="100">
        <v>9</v>
      </c>
      <c r="J17" s="101">
        <f>F14</f>
        <v>37950</v>
      </c>
      <c r="K17" s="101">
        <f>I17*J17</f>
        <v>341550</v>
      </c>
    </row>
    <row r="18" spans="1:12" ht="16.5" thickTop="1" thickBot="1">
      <c r="A18" s="91" t="s">
        <v>43</v>
      </c>
      <c r="B18" s="92" t="s">
        <v>44</v>
      </c>
      <c r="C18" s="93" t="s">
        <v>41</v>
      </c>
      <c r="D18" s="93">
        <v>2</v>
      </c>
      <c r="E18" s="99">
        <v>1500</v>
      </c>
      <c r="F18" s="95">
        <v>3000</v>
      </c>
      <c r="G18" s="87"/>
      <c r="H18" s="121" t="s">
        <v>143</v>
      </c>
      <c r="I18" s="100">
        <v>1</v>
      </c>
      <c r="J18" s="101">
        <f>F25</f>
        <v>68450</v>
      </c>
      <c r="K18" s="101">
        <f>I18*J18</f>
        <v>68450</v>
      </c>
    </row>
    <row r="19" spans="1:12" ht="16.5" thickTop="1" thickBot="1">
      <c r="A19" s="91" t="s">
        <v>45</v>
      </c>
      <c r="B19" s="94" t="s">
        <v>46</v>
      </c>
      <c r="C19" s="93" t="s">
        <v>41</v>
      </c>
      <c r="D19" s="93">
        <v>1</v>
      </c>
      <c r="E19" s="99">
        <v>3500</v>
      </c>
      <c r="F19" s="95">
        <v>3500</v>
      </c>
      <c r="G19" s="87"/>
      <c r="H19" s="87"/>
      <c r="I19" s="88"/>
    </row>
    <row r="20" spans="1:12" ht="16.5" thickTop="1" thickBot="1">
      <c r="A20" s="91" t="s">
        <v>47</v>
      </c>
      <c r="B20" s="94" t="s">
        <v>48</v>
      </c>
      <c r="C20" s="93" t="s">
        <v>41</v>
      </c>
      <c r="D20" s="93">
        <v>1</v>
      </c>
      <c r="E20" s="99">
        <v>350</v>
      </c>
      <c r="F20" s="95">
        <v>350</v>
      </c>
      <c r="G20" s="87"/>
      <c r="H20" s="87"/>
      <c r="I20" s="87"/>
      <c r="J20" s="121" t="s">
        <v>183</v>
      </c>
      <c r="K20" s="101">
        <f>SUM(K17:K18)</f>
        <v>410000</v>
      </c>
    </row>
    <row r="21" spans="1:12" ht="16.5" thickTop="1" thickBot="1">
      <c r="A21" s="91" t="s">
        <v>49</v>
      </c>
      <c r="B21" s="94" t="s">
        <v>50</v>
      </c>
      <c r="C21" s="93" t="s">
        <v>41</v>
      </c>
      <c r="D21" s="93">
        <v>1</v>
      </c>
      <c r="E21" s="99">
        <v>2100</v>
      </c>
      <c r="F21" s="95">
        <v>2100</v>
      </c>
      <c r="G21" s="87"/>
      <c r="H21" s="87"/>
      <c r="I21" s="87"/>
      <c r="J21" s="87"/>
      <c r="K21" s="87"/>
      <c r="L21" s="87"/>
    </row>
    <row r="22" spans="1:12" ht="16.5" thickTop="1" thickBot="1">
      <c r="A22" s="91" t="s">
        <v>51</v>
      </c>
      <c r="B22" s="94" t="s">
        <v>52</v>
      </c>
      <c r="C22" s="93" t="s">
        <v>41</v>
      </c>
      <c r="D22" s="93">
        <v>1</v>
      </c>
      <c r="E22" s="99">
        <v>3500</v>
      </c>
      <c r="F22" s="95">
        <v>3500</v>
      </c>
      <c r="G22" s="87"/>
      <c r="H22" s="87"/>
      <c r="I22" s="87"/>
      <c r="J22" s="87"/>
      <c r="K22" s="87"/>
      <c r="L22" s="87"/>
    </row>
    <row r="23" spans="1:12" ht="31.5" thickTop="1" thickBot="1">
      <c r="A23" s="91" t="s">
        <v>53</v>
      </c>
      <c r="B23" s="94" t="s">
        <v>54</v>
      </c>
      <c r="C23" s="93" t="s">
        <v>41</v>
      </c>
      <c r="D23" s="93">
        <v>1</v>
      </c>
      <c r="E23" s="99">
        <v>21000</v>
      </c>
      <c r="F23" s="95">
        <v>21000</v>
      </c>
      <c r="G23" s="87"/>
      <c r="H23" s="87"/>
      <c r="I23" s="87"/>
      <c r="J23" s="87"/>
      <c r="K23" s="87"/>
      <c r="L23" s="87"/>
    </row>
    <row r="24" spans="1:12" ht="16.5" thickTop="1" thickBot="1">
      <c r="A24" s="97" t="s">
        <v>55</v>
      </c>
      <c r="B24" s="98" t="s">
        <v>56</v>
      </c>
      <c r="C24" s="93" t="s">
        <v>41</v>
      </c>
      <c r="D24" s="93">
        <v>10</v>
      </c>
      <c r="E24" s="99">
        <v>3500</v>
      </c>
      <c r="F24" s="95">
        <v>35000</v>
      </c>
      <c r="G24" s="87"/>
      <c r="H24" s="87"/>
      <c r="I24" s="87"/>
      <c r="J24" s="87"/>
      <c r="K24" s="87"/>
      <c r="L24" s="87"/>
    </row>
    <row r="25" spans="1:12" ht="16.5" thickTop="1" thickBot="1">
      <c r="A25" s="130" t="s">
        <v>42</v>
      </c>
      <c r="B25" s="130"/>
      <c r="C25" s="130"/>
      <c r="D25" s="130"/>
      <c r="E25" s="130"/>
      <c r="F25" s="95">
        <v>68450</v>
      </c>
      <c r="G25" s="87"/>
      <c r="H25" s="87"/>
      <c r="I25" s="87"/>
      <c r="J25" s="87"/>
      <c r="K25" s="87"/>
      <c r="L25" s="87"/>
    </row>
    <row r="26" spans="1:12" ht="15.75" thickTop="1"/>
  </sheetData>
  <mergeCells count="5">
    <mergeCell ref="A16:F16"/>
    <mergeCell ref="A14:E14"/>
    <mergeCell ref="A25:E25"/>
    <mergeCell ref="A6:F6"/>
    <mergeCell ref="A3:K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M182"/>
  <sheetViews>
    <sheetView topLeftCell="A10" workbookViewId="0">
      <selection activeCell="J27" sqref="J27"/>
    </sheetView>
  </sheetViews>
  <sheetFormatPr baseColWidth="10" defaultRowHeight="15"/>
  <cols>
    <col min="7" max="7" width="21.42578125" customWidth="1"/>
  </cols>
  <sheetData>
    <row r="1" spans="1:13" ht="75">
      <c r="A1" s="5" t="s">
        <v>111</v>
      </c>
      <c r="B1" s="6" t="s">
        <v>112</v>
      </c>
      <c r="C1" s="6" t="s">
        <v>113</v>
      </c>
      <c r="D1" s="6" t="s">
        <v>114</v>
      </c>
      <c r="E1" s="6" t="s">
        <v>115</v>
      </c>
      <c r="F1" s="5"/>
      <c r="G1" s="5"/>
      <c r="H1" s="5"/>
      <c r="I1" s="5"/>
      <c r="J1" s="5"/>
      <c r="K1" s="5"/>
      <c r="L1" s="5"/>
      <c r="M1" s="6" t="s">
        <v>114</v>
      </c>
    </row>
    <row r="2" spans="1:13">
      <c r="A2" s="5">
        <v>4</v>
      </c>
      <c r="B2" s="5">
        <v>119</v>
      </c>
      <c r="C2" s="5">
        <v>97</v>
      </c>
      <c r="D2" s="7">
        <v>713.75909090909079</v>
      </c>
      <c r="E2" s="7">
        <v>929.75909090909079</v>
      </c>
      <c r="F2" s="5"/>
      <c r="G2" s="5"/>
      <c r="H2" s="5"/>
      <c r="I2" s="5"/>
      <c r="J2" s="5"/>
      <c r="K2" s="5"/>
      <c r="L2" s="5"/>
      <c r="M2" s="7">
        <v>713.8</v>
      </c>
    </row>
    <row r="3" spans="1:13">
      <c r="A3" s="5">
        <v>4.0999999999999996</v>
      </c>
      <c r="B3" s="5">
        <v>119</v>
      </c>
      <c r="C3" s="5">
        <v>97</v>
      </c>
      <c r="D3" s="7">
        <v>722.65090909090895</v>
      </c>
      <c r="E3" s="7">
        <v>938.65090909090895</v>
      </c>
      <c r="F3" s="5"/>
      <c r="G3" s="5"/>
      <c r="H3" s="5"/>
      <c r="I3" s="5"/>
      <c r="J3" s="5"/>
      <c r="K3" s="5"/>
      <c r="L3" s="5"/>
      <c r="M3" s="7">
        <v>722.7</v>
      </c>
    </row>
    <row r="4" spans="1:13">
      <c r="A4" s="5">
        <v>4.1999999999999993</v>
      </c>
      <c r="B4" s="5">
        <v>119</v>
      </c>
      <c r="C4" s="5">
        <v>97</v>
      </c>
      <c r="D4" s="7">
        <v>731.54272727272701</v>
      </c>
      <c r="E4" s="7">
        <v>947.54272727272701</v>
      </c>
      <c r="F4" s="5"/>
      <c r="G4" s="5"/>
      <c r="H4" s="5"/>
      <c r="I4" s="5"/>
      <c r="J4" s="5"/>
      <c r="K4" s="5"/>
      <c r="L4" s="5"/>
      <c r="M4" s="7">
        <v>731.5</v>
      </c>
    </row>
    <row r="5" spans="1:13">
      <c r="A5" s="5">
        <v>4.2999999999999989</v>
      </c>
      <c r="B5" s="5">
        <v>119</v>
      </c>
      <c r="C5" s="5">
        <v>97</v>
      </c>
      <c r="D5" s="7">
        <v>740.43454545454529</v>
      </c>
      <c r="E5" s="7">
        <v>956.43454545454529</v>
      </c>
      <c r="F5" s="5"/>
      <c r="G5" s="5"/>
      <c r="H5" s="5"/>
      <c r="I5" s="5"/>
      <c r="J5" s="5"/>
      <c r="K5" s="5"/>
      <c r="L5" s="5"/>
      <c r="M5" s="7">
        <v>740.4</v>
      </c>
    </row>
    <row r="6" spans="1:13">
      <c r="A6" s="5">
        <v>4.3999999999999986</v>
      </c>
      <c r="B6" s="5">
        <v>119</v>
      </c>
      <c r="C6" s="5">
        <v>97</v>
      </c>
      <c r="D6" s="7">
        <v>749.32636363636334</v>
      </c>
      <c r="E6" s="7">
        <v>965.32636363636334</v>
      </c>
      <c r="F6" s="5"/>
      <c r="G6" s="5"/>
      <c r="H6" s="5"/>
      <c r="I6" s="5"/>
      <c r="J6" s="5"/>
      <c r="K6" s="5"/>
      <c r="L6" s="5"/>
      <c r="M6" s="7">
        <v>749.3</v>
      </c>
    </row>
    <row r="7" spans="1:13">
      <c r="A7" s="5">
        <v>4.4999999999999982</v>
      </c>
      <c r="B7" s="5">
        <v>119</v>
      </c>
      <c r="C7" s="5">
        <v>97</v>
      </c>
      <c r="D7" s="7">
        <v>758.21818181818162</v>
      </c>
      <c r="E7" s="7">
        <v>974.21818181818162</v>
      </c>
      <c r="F7" s="5"/>
      <c r="G7" s="5"/>
      <c r="H7" s="5"/>
      <c r="I7" s="5"/>
      <c r="J7" s="5"/>
      <c r="K7" s="5"/>
      <c r="L7" s="5"/>
      <c r="M7" s="7">
        <v>758.2</v>
      </c>
    </row>
    <row r="8" spans="1:13">
      <c r="A8" s="5">
        <v>4.5999999999999979</v>
      </c>
      <c r="B8" s="5">
        <v>119</v>
      </c>
      <c r="C8" s="5">
        <v>97</v>
      </c>
      <c r="D8" s="7">
        <v>767.10999999999967</v>
      </c>
      <c r="E8" s="7">
        <v>983.10999999999967</v>
      </c>
      <c r="F8" s="5"/>
      <c r="G8" s="5"/>
      <c r="H8" s="5"/>
      <c r="I8" s="5"/>
      <c r="J8" s="5"/>
      <c r="K8" s="5"/>
      <c r="L8" s="5"/>
      <c r="M8" s="7">
        <v>767.1</v>
      </c>
    </row>
    <row r="9" spans="1:13">
      <c r="A9" s="5">
        <v>4.6999999999999975</v>
      </c>
      <c r="B9" s="5">
        <v>119</v>
      </c>
      <c r="C9" s="5">
        <v>97</v>
      </c>
      <c r="D9" s="7">
        <v>776.00181818181784</v>
      </c>
      <c r="E9" s="7">
        <v>992.00181818181784</v>
      </c>
      <c r="F9" s="5"/>
      <c r="G9" s="5"/>
      <c r="H9" s="5"/>
      <c r="I9" s="5"/>
      <c r="J9" s="5"/>
      <c r="K9" s="5"/>
      <c r="L9" s="5"/>
      <c r="M9" s="7">
        <v>776</v>
      </c>
    </row>
    <row r="10" spans="1:13">
      <c r="A10" s="5">
        <v>4.7999999999999972</v>
      </c>
      <c r="B10" s="5">
        <v>119</v>
      </c>
      <c r="C10" s="5">
        <v>97</v>
      </c>
      <c r="D10" s="7">
        <v>784.89363636363601</v>
      </c>
      <c r="E10" s="7">
        <v>1000.893636363636</v>
      </c>
      <c r="F10" s="5"/>
      <c r="G10" s="5"/>
      <c r="H10" s="5"/>
      <c r="I10" s="5"/>
      <c r="J10" s="5"/>
      <c r="K10" s="5"/>
      <c r="L10" s="5"/>
      <c r="M10" s="7">
        <v>784.9</v>
      </c>
    </row>
    <row r="11" spans="1:13">
      <c r="A11" s="5">
        <v>4.8999999999999968</v>
      </c>
      <c r="B11" s="5">
        <v>119</v>
      </c>
      <c r="C11" s="5">
        <v>97</v>
      </c>
      <c r="D11" s="7">
        <v>793.78545454545417</v>
      </c>
      <c r="E11" s="7">
        <v>1009.7854545454542</v>
      </c>
      <c r="F11" s="5"/>
      <c r="G11" s="5"/>
      <c r="H11" s="5"/>
      <c r="I11" s="5"/>
      <c r="J11" s="5"/>
      <c r="K11" s="5"/>
      <c r="L11" s="5"/>
      <c r="M11" s="7">
        <v>793.8</v>
      </c>
    </row>
    <row r="12" spans="1:13">
      <c r="A12" s="5">
        <v>4.9999999999999964</v>
      </c>
      <c r="B12" s="5">
        <v>119</v>
      </c>
      <c r="C12" s="5">
        <v>97</v>
      </c>
      <c r="D12" s="7">
        <v>802.67727272727234</v>
      </c>
      <c r="E12" s="7">
        <v>1018.6772727272723</v>
      </c>
      <c r="F12" s="5"/>
      <c r="G12" s="5"/>
      <c r="H12" s="5"/>
      <c r="I12" s="5"/>
      <c r="J12" s="5"/>
      <c r="K12" s="5"/>
      <c r="L12" s="5"/>
      <c r="M12" s="7">
        <v>802.7</v>
      </c>
    </row>
    <row r="13" spans="1:13">
      <c r="A13" s="5">
        <v>5.0999999999999961</v>
      </c>
      <c r="B13" s="5">
        <v>119</v>
      </c>
      <c r="C13" s="5">
        <v>97</v>
      </c>
      <c r="D13" s="7">
        <v>811.56909090909039</v>
      </c>
      <c r="E13" s="7">
        <v>1027.5690909090904</v>
      </c>
      <c r="F13" s="5"/>
      <c r="G13" s="5"/>
      <c r="H13" s="5"/>
      <c r="I13" s="5"/>
      <c r="J13" s="5"/>
      <c r="K13" s="5"/>
      <c r="L13" s="5"/>
      <c r="M13" s="5"/>
    </row>
    <row r="14" spans="1:13">
      <c r="A14" s="5">
        <v>5.1999999999999957</v>
      </c>
      <c r="B14" s="5">
        <v>119</v>
      </c>
      <c r="C14" s="5">
        <v>97</v>
      </c>
      <c r="D14" s="7">
        <v>820.46090909090867</v>
      </c>
      <c r="E14" s="7">
        <v>1036.4609090909087</v>
      </c>
      <c r="F14" s="5"/>
      <c r="G14" s="5"/>
      <c r="H14" s="5"/>
      <c r="I14" s="5"/>
      <c r="J14" s="5"/>
      <c r="K14" s="5"/>
      <c r="L14" s="5"/>
      <c r="M14" s="5"/>
    </row>
    <row r="15" spans="1:13">
      <c r="A15" s="5">
        <v>5.2999999999999954</v>
      </c>
      <c r="B15" s="5">
        <v>119</v>
      </c>
      <c r="C15" s="5">
        <v>97</v>
      </c>
      <c r="D15" s="7">
        <v>829.35272727272672</v>
      </c>
      <c r="E15" s="7">
        <v>1045.3527272727267</v>
      </c>
      <c r="F15" s="5"/>
      <c r="G15" s="5"/>
      <c r="H15" s="5"/>
      <c r="I15" s="5"/>
      <c r="J15" s="5"/>
      <c r="K15" s="5"/>
      <c r="L15" s="5"/>
      <c r="M15" s="5"/>
    </row>
    <row r="16" spans="1:13">
      <c r="A16" s="5">
        <v>5.399999999999995</v>
      </c>
      <c r="B16" s="5">
        <v>119</v>
      </c>
      <c r="C16" s="5">
        <v>97</v>
      </c>
      <c r="D16" s="7">
        <v>838.24454545454489</v>
      </c>
      <c r="E16" s="7">
        <v>1054.244545454545</v>
      </c>
      <c r="F16" s="5"/>
      <c r="G16" s="5"/>
      <c r="H16" s="5"/>
      <c r="I16" s="5"/>
      <c r="J16" s="5"/>
      <c r="K16" s="5"/>
      <c r="L16" s="5"/>
      <c r="M16" s="5"/>
    </row>
    <row r="17" spans="1:10">
      <c r="A17" s="5">
        <v>5.4999999999999947</v>
      </c>
      <c r="B17" s="5">
        <v>119</v>
      </c>
      <c r="C17" s="5">
        <v>97</v>
      </c>
      <c r="D17" s="7">
        <v>847.13636363636306</v>
      </c>
      <c r="E17" s="7">
        <v>1063.1363636363631</v>
      </c>
      <c r="F17" s="5"/>
      <c r="G17" s="5"/>
      <c r="H17" s="5"/>
      <c r="I17" s="5">
        <v>358.08636363636344</v>
      </c>
      <c r="J17" s="5">
        <v>0.1</v>
      </c>
    </row>
    <row r="18" spans="1:10">
      <c r="A18" s="5">
        <v>5.5999999999999943</v>
      </c>
      <c r="B18" s="5">
        <v>119</v>
      </c>
      <c r="C18" s="5">
        <v>97</v>
      </c>
      <c r="D18" s="7">
        <v>856.02818181818122</v>
      </c>
      <c r="E18" s="7">
        <v>1072.0281818181811</v>
      </c>
      <c r="F18" s="5"/>
      <c r="G18" s="5"/>
      <c r="H18" s="5"/>
      <c r="I18" s="5">
        <v>88.918181818181836</v>
      </c>
      <c r="J18" s="5"/>
    </row>
    <row r="19" spans="1:10">
      <c r="A19" s="5">
        <v>5.699999999999994</v>
      </c>
      <c r="B19" s="5">
        <v>119</v>
      </c>
      <c r="C19" s="5">
        <v>97</v>
      </c>
      <c r="D19" s="7">
        <v>864.91999999999939</v>
      </c>
      <c r="E19" s="7">
        <v>1080.9199999999994</v>
      </c>
      <c r="F19" s="5"/>
      <c r="G19" s="5"/>
      <c r="H19" s="5"/>
      <c r="I19" s="5"/>
      <c r="J19" s="5"/>
    </row>
    <row r="20" spans="1:10">
      <c r="A20" s="5">
        <v>5.7999999999999936</v>
      </c>
      <c r="B20" s="5">
        <v>119</v>
      </c>
      <c r="C20" s="5">
        <v>97</v>
      </c>
      <c r="D20" s="7">
        <v>873.81181818181756</v>
      </c>
      <c r="E20" s="7">
        <v>1089.8118181818177</v>
      </c>
      <c r="F20" s="5"/>
      <c r="G20" s="5"/>
      <c r="H20" s="5" t="s">
        <v>116</v>
      </c>
      <c r="I20" s="5">
        <v>2136.4500000000003</v>
      </c>
      <c r="J20" s="5"/>
    </row>
    <row r="21" spans="1:10">
      <c r="A21" s="5">
        <v>5.8999999999999932</v>
      </c>
      <c r="B21" s="5">
        <v>119</v>
      </c>
      <c r="C21" s="5">
        <v>97</v>
      </c>
      <c r="D21" s="7">
        <v>882.70363636363572</v>
      </c>
      <c r="E21" s="7">
        <v>1098.7036363636357</v>
      </c>
      <c r="F21" s="5"/>
      <c r="G21" s="5" t="s">
        <v>117</v>
      </c>
      <c r="H21" s="5">
        <v>20</v>
      </c>
      <c r="I21" s="5"/>
      <c r="J21" s="5"/>
    </row>
    <row r="22" spans="1:10">
      <c r="A22" s="5">
        <v>5.9999999999999929</v>
      </c>
      <c r="B22" s="5">
        <v>119</v>
      </c>
      <c r="C22" s="5">
        <v>97</v>
      </c>
      <c r="D22" s="7">
        <v>891.59545454545378</v>
      </c>
      <c r="E22" s="7">
        <v>1107.5954545454538</v>
      </c>
      <c r="F22" s="5"/>
      <c r="G22" s="5" t="s">
        <v>118</v>
      </c>
      <c r="H22" s="5">
        <v>200</v>
      </c>
      <c r="I22" s="5"/>
      <c r="J22" s="5"/>
    </row>
    <row r="23" spans="1:10">
      <c r="A23" s="5">
        <v>6.0999999999999925</v>
      </c>
      <c r="B23" s="5">
        <v>119</v>
      </c>
      <c r="C23" s="5">
        <v>97</v>
      </c>
      <c r="D23" s="7">
        <v>900.48727272727194</v>
      </c>
      <c r="E23" s="7">
        <v>1116.4872727272718</v>
      </c>
      <c r="F23" s="5"/>
      <c r="G23" s="5" t="s">
        <v>119</v>
      </c>
      <c r="H23" s="5">
        <v>427290.00000000006</v>
      </c>
      <c r="I23" s="5"/>
      <c r="J23" s="5"/>
    </row>
    <row r="24" spans="1:10">
      <c r="A24" s="5">
        <v>6.1999999999999922</v>
      </c>
      <c r="B24" s="5">
        <v>119</v>
      </c>
      <c r="C24" s="5">
        <v>97</v>
      </c>
      <c r="D24" s="7">
        <v>909.37909090909011</v>
      </c>
      <c r="E24" s="7">
        <v>1125.3790909090901</v>
      </c>
      <c r="F24" s="5"/>
      <c r="G24" s="5"/>
      <c r="H24" s="5"/>
      <c r="I24" s="5"/>
      <c r="J24" s="5"/>
    </row>
    <row r="25" spans="1:10">
      <c r="A25" s="5">
        <v>6.2999999999999918</v>
      </c>
      <c r="B25" s="5">
        <v>119</v>
      </c>
      <c r="C25" s="5">
        <v>97</v>
      </c>
      <c r="D25" s="7">
        <v>918.27090909090828</v>
      </c>
      <c r="E25" s="7">
        <v>1134.2709090909084</v>
      </c>
      <c r="F25" s="5"/>
      <c r="G25" s="5" t="s">
        <v>120</v>
      </c>
      <c r="H25" s="5">
        <v>623422</v>
      </c>
      <c r="I25" s="5"/>
      <c r="J25" s="5"/>
    </row>
    <row r="26" spans="1:10">
      <c r="A26" s="5">
        <v>6.3999999999999915</v>
      </c>
      <c r="B26" s="5">
        <v>119</v>
      </c>
      <c r="C26" s="5">
        <v>97</v>
      </c>
      <c r="D26" s="7">
        <v>927.16272727272644</v>
      </c>
      <c r="E26" s="7">
        <v>1143.1627272727264</v>
      </c>
      <c r="F26" s="5"/>
      <c r="G26" s="5"/>
      <c r="H26" s="5"/>
      <c r="I26" s="5"/>
      <c r="J26" s="5"/>
    </row>
    <row r="27" spans="1:10">
      <c r="A27" s="5">
        <v>6.4999999999999911</v>
      </c>
      <c r="B27" s="5">
        <v>119</v>
      </c>
      <c r="C27" s="5">
        <v>97</v>
      </c>
      <c r="D27" s="7">
        <v>936.05454545454461</v>
      </c>
      <c r="E27" s="7">
        <v>1152.0545454545445</v>
      </c>
      <c r="F27" s="5"/>
      <c r="G27" s="5" t="s">
        <v>121</v>
      </c>
      <c r="H27" s="5">
        <v>1050712</v>
      </c>
      <c r="I27" s="5"/>
      <c r="J27" s="5"/>
    </row>
    <row r="28" spans="1:10">
      <c r="A28" s="5">
        <v>6.5999999999999908</v>
      </c>
      <c r="B28" s="5">
        <v>119</v>
      </c>
      <c r="C28" s="5">
        <v>97</v>
      </c>
      <c r="D28" s="7">
        <v>944.94636363636278</v>
      </c>
      <c r="E28" s="7">
        <v>1160.9463636363628</v>
      </c>
      <c r="F28" s="5"/>
      <c r="G28" s="5"/>
      <c r="H28" s="5"/>
      <c r="I28" s="5"/>
      <c r="J28" s="5"/>
    </row>
    <row r="29" spans="1:10">
      <c r="A29" s="5">
        <v>6.6999999999999904</v>
      </c>
      <c r="B29" s="5">
        <v>119</v>
      </c>
      <c r="C29" s="5">
        <v>97</v>
      </c>
      <c r="D29" s="7">
        <v>953.83818181818094</v>
      </c>
      <c r="E29" s="7">
        <v>1169.8381818181811</v>
      </c>
      <c r="F29" s="5"/>
      <c r="G29" s="5"/>
      <c r="H29" s="5"/>
      <c r="I29" s="5"/>
      <c r="J29" s="5"/>
    </row>
    <row r="30" spans="1:10">
      <c r="A30" s="5">
        <v>6.7999999999999901</v>
      </c>
      <c r="B30" s="5">
        <v>119</v>
      </c>
      <c r="C30" s="5">
        <v>97</v>
      </c>
      <c r="D30" s="7">
        <v>962.729999999999</v>
      </c>
      <c r="E30" s="7">
        <v>1178.7299999999991</v>
      </c>
      <c r="F30" s="5"/>
      <c r="G30" s="5"/>
      <c r="H30" s="5"/>
      <c r="I30" s="5"/>
      <c r="J30" s="5"/>
    </row>
    <row r="31" spans="1:10">
      <c r="A31" s="5">
        <v>6.8999999999999897</v>
      </c>
      <c r="B31" s="5">
        <v>119</v>
      </c>
      <c r="C31" s="5">
        <v>97</v>
      </c>
      <c r="D31" s="7">
        <v>971.62181818181716</v>
      </c>
      <c r="E31" s="7">
        <v>1187.6218181818172</v>
      </c>
      <c r="F31" s="5"/>
      <c r="G31" s="5"/>
      <c r="H31" s="5"/>
      <c r="I31" s="5"/>
      <c r="J31" s="5"/>
    </row>
    <row r="32" spans="1:10">
      <c r="A32" s="5">
        <v>6.9999999999999893</v>
      </c>
      <c r="B32" s="5">
        <v>119</v>
      </c>
      <c r="C32" s="5">
        <v>97</v>
      </c>
      <c r="D32" s="7">
        <v>980.51363636363533</v>
      </c>
      <c r="E32" s="7">
        <v>1196.5136363636352</v>
      </c>
      <c r="F32" s="5"/>
      <c r="G32" s="5"/>
      <c r="H32" s="5"/>
      <c r="I32" s="5"/>
      <c r="J32" s="5"/>
    </row>
    <row r="33" spans="1:5">
      <c r="A33" s="5">
        <v>7.099999999999989</v>
      </c>
      <c r="B33" s="5">
        <v>119</v>
      </c>
      <c r="C33" s="5">
        <v>97</v>
      </c>
      <c r="D33" s="7">
        <v>989.40545454545349</v>
      </c>
      <c r="E33" s="7">
        <v>1205.4054545454535</v>
      </c>
    </row>
    <row r="34" spans="1:5">
      <c r="A34" s="5">
        <v>7.1999999999999886</v>
      </c>
      <c r="B34" s="5">
        <v>119</v>
      </c>
      <c r="C34" s="5">
        <v>97</v>
      </c>
      <c r="D34" s="7">
        <v>998.29727272727166</v>
      </c>
      <c r="E34" s="7">
        <v>1214.2972727272718</v>
      </c>
    </row>
    <row r="35" spans="1:5">
      <c r="A35" s="5">
        <v>7.2999999999999883</v>
      </c>
      <c r="B35" s="5">
        <v>119</v>
      </c>
      <c r="C35" s="5">
        <v>97</v>
      </c>
      <c r="D35" s="7">
        <v>1007.1890909090898</v>
      </c>
      <c r="E35" s="7">
        <v>1223.1890909090898</v>
      </c>
    </row>
    <row r="36" spans="1:5">
      <c r="A36" s="5">
        <v>7.3999999999999879</v>
      </c>
      <c r="B36" s="5">
        <v>119</v>
      </c>
      <c r="C36" s="5">
        <v>97</v>
      </c>
      <c r="D36" s="7">
        <v>1016.080909090908</v>
      </c>
      <c r="E36" s="7">
        <v>1232.0809090909079</v>
      </c>
    </row>
    <row r="37" spans="1:5">
      <c r="A37" s="5">
        <v>7.4999999999999876</v>
      </c>
      <c r="B37" s="5">
        <v>119</v>
      </c>
      <c r="C37" s="5">
        <v>97</v>
      </c>
      <c r="D37" s="7">
        <v>1024.9727272727262</v>
      </c>
      <c r="E37" s="7">
        <v>1240.9727272727262</v>
      </c>
    </row>
    <row r="38" spans="1:5">
      <c r="A38" s="5">
        <v>7.5999999999999872</v>
      </c>
      <c r="B38" s="5">
        <v>119</v>
      </c>
      <c r="C38" s="5">
        <v>97</v>
      </c>
      <c r="D38" s="7">
        <v>1033.8645454545442</v>
      </c>
      <c r="E38" s="7">
        <v>1249.8645454545442</v>
      </c>
    </row>
    <row r="39" spans="1:5">
      <c r="A39" s="5">
        <v>7.6999999999999869</v>
      </c>
      <c r="B39" s="5">
        <v>119</v>
      </c>
      <c r="C39" s="5">
        <v>97</v>
      </c>
      <c r="D39" s="7">
        <v>1042.7563636363625</v>
      </c>
      <c r="E39" s="7">
        <v>1258.7563636363625</v>
      </c>
    </row>
    <row r="40" spans="1:5">
      <c r="A40" s="5">
        <v>7.7999999999999865</v>
      </c>
      <c r="B40" s="5">
        <v>119</v>
      </c>
      <c r="C40" s="5">
        <v>97</v>
      </c>
      <c r="D40" s="7">
        <v>1051.6481818181805</v>
      </c>
      <c r="E40" s="7">
        <v>1267.6481818181805</v>
      </c>
    </row>
    <row r="41" spans="1:5">
      <c r="A41" s="5">
        <v>7.8999999999999861</v>
      </c>
      <c r="B41" s="5">
        <v>119</v>
      </c>
      <c r="C41" s="5">
        <v>97</v>
      </c>
      <c r="D41" s="7">
        <v>1060.5399999999986</v>
      </c>
      <c r="E41" s="7">
        <v>1276.5399999999986</v>
      </c>
    </row>
    <row r="42" spans="1:5">
      <c r="A42" s="5">
        <v>7.9999999999999858</v>
      </c>
      <c r="B42" s="5">
        <v>119</v>
      </c>
      <c r="C42" s="5">
        <v>97</v>
      </c>
      <c r="D42" s="7">
        <v>1069.4318181818169</v>
      </c>
      <c r="E42" s="7">
        <v>1285.4318181818169</v>
      </c>
    </row>
    <row r="43" spans="1:5">
      <c r="A43" s="5">
        <v>8.0999999999999854</v>
      </c>
      <c r="B43" s="5">
        <v>119</v>
      </c>
      <c r="C43" s="5">
        <v>97</v>
      </c>
      <c r="D43" s="7">
        <v>1078.3236363636352</v>
      </c>
      <c r="E43" s="7">
        <v>1294.3236363636352</v>
      </c>
    </row>
    <row r="44" spans="1:5">
      <c r="A44" s="5">
        <v>8.1999999999999851</v>
      </c>
      <c r="B44" s="5">
        <v>119</v>
      </c>
      <c r="C44" s="5">
        <v>97</v>
      </c>
      <c r="D44" s="7">
        <v>1087.2154545454532</v>
      </c>
      <c r="E44" s="7">
        <v>1303.2154545454532</v>
      </c>
    </row>
    <row r="45" spans="1:5">
      <c r="A45" s="5">
        <v>8.2999999999999847</v>
      </c>
      <c r="B45" s="5">
        <v>119</v>
      </c>
      <c r="C45" s="5">
        <v>97</v>
      </c>
      <c r="D45" s="7">
        <v>1096.1072727272713</v>
      </c>
      <c r="E45" s="7">
        <v>1312.1072727272713</v>
      </c>
    </row>
    <row r="46" spans="1:5">
      <c r="A46" s="5">
        <v>8.3999999999999844</v>
      </c>
      <c r="B46" s="5">
        <v>119</v>
      </c>
      <c r="C46" s="5">
        <v>97</v>
      </c>
      <c r="D46" s="7">
        <v>1104.9990909090893</v>
      </c>
      <c r="E46" s="7">
        <v>1320.9990909090893</v>
      </c>
    </row>
    <row r="47" spans="1:5">
      <c r="A47" s="5">
        <v>8.499999999999984</v>
      </c>
      <c r="B47" s="5">
        <v>119</v>
      </c>
      <c r="C47" s="5">
        <v>97</v>
      </c>
      <c r="D47" s="7">
        <v>1113.8909090909076</v>
      </c>
      <c r="E47" s="7">
        <v>1329.8909090909076</v>
      </c>
    </row>
    <row r="48" spans="1:5">
      <c r="A48" s="5">
        <v>8.5999999999999837</v>
      </c>
      <c r="B48" s="5">
        <v>119</v>
      </c>
      <c r="C48" s="5">
        <v>97</v>
      </c>
      <c r="D48" s="7">
        <v>1122.7827272727259</v>
      </c>
      <c r="E48" s="7">
        <v>1338.7827272727259</v>
      </c>
    </row>
    <row r="49" spans="1:5">
      <c r="A49" s="5">
        <v>8.6999999999999833</v>
      </c>
      <c r="B49" s="5">
        <v>119</v>
      </c>
      <c r="C49" s="5">
        <v>97</v>
      </c>
      <c r="D49" s="7">
        <v>1131.6745454545439</v>
      </c>
      <c r="E49" s="7">
        <v>1347.6745454545439</v>
      </c>
    </row>
    <row r="50" spans="1:5">
      <c r="A50" s="5">
        <v>8.7999999999999829</v>
      </c>
      <c r="B50" s="5">
        <v>119</v>
      </c>
      <c r="C50" s="5">
        <v>97</v>
      </c>
      <c r="D50" s="7">
        <v>1140.566363636362</v>
      </c>
      <c r="E50" s="7">
        <v>1356.566363636362</v>
      </c>
    </row>
    <row r="51" spans="1:5">
      <c r="A51" s="5">
        <v>8.8999999999999826</v>
      </c>
      <c r="B51" s="5">
        <v>119</v>
      </c>
      <c r="C51" s="5">
        <v>97</v>
      </c>
      <c r="D51" s="7">
        <v>1149.4581818181803</v>
      </c>
      <c r="E51" s="7">
        <v>1365.4581818181803</v>
      </c>
    </row>
    <row r="52" spans="1:5">
      <c r="A52" s="5">
        <v>8.9999999999999822</v>
      </c>
      <c r="B52" s="5">
        <v>119</v>
      </c>
      <c r="C52" s="5">
        <v>97</v>
      </c>
      <c r="D52" s="7">
        <v>1158.3499999999985</v>
      </c>
      <c r="E52" s="7">
        <v>1374.3499999999985</v>
      </c>
    </row>
    <row r="53" spans="1:5">
      <c r="A53" s="5">
        <v>9.0999999999999819</v>
      </c>
      <c r="B53" s="5">
        <v>119</v>
      </c>
      <c r="C53" s="5">
        <v>97</v>
      </c>
      <c r="D53" s="7">
        <v>1167.2418181818166</v>
      </c>
      <c r="E53" s="7">
        <v>1383.2418181818166</v>
      </c>
    </row>
    <row r="54" spans="1:5">
      <c r="A54" s="5">
        <v>9.1999999999999815</v>
      </c>
      <c r="B54" s="5">
        <v>119</v>
      </c>
      <c r="C54" s="5">
        <v>97</v>
      </c>
      <c r="D54" s="7">
        <v>1176.1336363636347</v>
      </c>
      <c r="E54" s="7">
        <v>1392.1336363636347</v>
      </c>
    </row>
    <row r="55" spans="1:5">
      <c r="A55" s="5">
        <v>9.2999999999999812</v>
      </c>
      <c r="B55" s="5">
        <v>119</v>
      </c>
      <c r="C55" s="5">
        <v>97</v>
      </c>
      <c r="D55" s="7">
        <v>1185.0254545454527</v>
      </c>
      <c r="E55" s="7">
        <v>1401.0254545454527</v>
      </c>
    </row>
    <row r="56" spans="1:5">
      <c r="A56" s="5">
        <v>9.3999999999999808</v>
      </c>
      <c r="B56" s="5">
        <v>119</v>
      </c>
      <c r="C56" s="5">
        <v>97</v>
      </c>
      <c r="D56" s="7">
        <v>1193.917272727271</v>
      </c>
      <c r="E56" s="7">
        <v>1409.917272727271</v>
      </c>
    </row>
    <row r="57" spans="1:5">
      <c r="A57" s="5">
        <v>9.4999999999999805</v>
      </c>
      <c r="B57" s="5">
        <v>119</v>
      </c>
      <c r="C57" s="5">
        <v>97</v>
      </c>
      <c r="D57" s="7">
        <v>1202.8090909090893</v>
      </c>
      <c r="E57" s="7">
        <v>1418.8090909090893</v>
      </c>
    </row>
    <row r="58" spans="1:5">
      <c r="A58" s="5">
        <v>9.5999999999999801</v>
      </c>
      <c r="B58" s="5">
        <v>119</v>
      </c>
      <c r="C58" s="5">
        <v>97</v>
      </c>
      <c r="D58" s="7">
        <v>1211.7009090909073</v>
      </c>
      <c r="E58" s="7">
        <v>1427.7009090909073</v>
      </c>
    </row>
    <row r="59" spans="1:5">
      <c r="A59" s="5">
        <v>9.6999999999999797</v>
      </c>
      <c r="B59" s="5">
        <v>119</v>
      </c>
      <c r="C59" s="5">
        <v>97</v>
      </c>
      <c r="D59" s="7">
        <v>1220.5927272727254</v>
      </c>
      <c r="E59" s="7">
        <v>1436.5927272727254</v>
      </c>
    </row>
    <row r="60" spans="1:5">
      <c r="A60" s="5">
        <v>9.7999999999999794</v>
      </c>
      <c r="B60" s="5">
        <v>119</v>
      </c>
      <c r="C60" s="5">
        <v>97</v>
      </c>
      <c r="D60" s="7">
        <v>1229.4845454545436</v>
      </c>
      <c r="E60" s="7">
        <v>1445.4845454545436</v>
      </c>
    </row>
    <row r="61" spans="1:5">
      <c r="A61" s="5">
        <v>9.899999999999979</v>
      </c>
      <c r="B61" s="5">
        <v>119</v>
      </c>
      <c r="C61" s="5">
        <v>97</v>
      </c>
      <c r="D61" s="7">
        <v>1238.3763636363617</v>
      </c>
      <c r="E61" s="7">
        <v>1454.3763636363617</v>
      </c>
    </row>
    <row r="62" spans="1:5">
      <c r="A62" s="5">
        <v>9.9999999999999787</v>
      </c>
      <c r="B62" s="5">
        <v>119</v>
      </c>
      <c r="C62" s="5">
        <v>97</v>
      </c>
      <c r="D62" s="7">
        <v>1247.26818181818</v>
      </c>
      <c r="E62" s="7">
        <v>1463.26818181818</v>
      </c>
    </row>
    <row r="63" spans="1:5">
      <c r="A63" s="5">
        <v>10.099999999999978</v>
      </c>
      <c r="B63" s="5">
        <v>119</v>
      </c>
      <c r="C63" s="5">
        <v>97</v>
      </c>
      <c r="D63" s="7">
        <v>1256.159999999998</v>
      </c>
      <c r="E63" s="7">
        <v>1472.159999999998</v>
      </c>
    </row>
    <row r="64" spans="1:5">
      <c r="A64" s="5">
        <v>10.199999999999978</v>
      </c>
      <c r="B64" s="5">
        <v>119</v>
      </c>
      <c r="C64" s="5">
        <v>97</v>
      </c>
      <c r="D64" s="7">
        <v>1265.0518181818161</v>
      </c>
      <c r="E64" s="7">
        <v>1481.0518181818161</v>
      </c>
    </row>
    <row r="65" spans="1:5">
      <c r="A65" s="5">
        <v>10.299999999999978</v>
      </c>
      <c r="B65" s="5">
        <v>119</v>
      </c>
      <c r="C65" s="5">
        <v>97</v>
      </c>
      <c r="D65" s="7">
        <v>1273.9436363636344</v>
      </c>
      <c r="E65" s="7">
        <v>1489.9436363636344</v>
      </c>
    </row>
    <row r="66" spans="1:5">
      <c r="A66" s="5">
        <v>10.399999999999977</v>
      </c>
      <c r="B66" s="5">
        <v>119</v>
      </c>
      <c r="C66" s="5">
        <v>97</v>
      </c>
      <c r="D66" s="7">
        <v>1282.8354545454526</v>
      </c>
      <c r="E66" s="7">
        <v>1498.8354545454526</v>
      </c>
    </row>
    <row r="67" spans="1:5">
      <c r="A67" s="5">
        <v>10.499999999999977</v>
      </c>
      <c r="B67" s="5">
        <v>119</v>
      </c>
      <c r="C67" s="5">
        <v>97</v>
      </c>
      <c r="D67" s="7">
        <v>1291.7272727272707</v>
      </c>
      <c r="E67" s="7">
        <v>1507.7272727272707</v>
      </c>
    </row>
    <row r="68" spans="1:5">
      <c r="A68" s="5">
        <v>10.599999999999977</v>
      </c>
      <c r="B68" s="5">
        <v>119</v>
      </c>
      <c r="C68" s="5">
        <v>97</v>
      </c>
      <c r="D68" s="7">
        <v>1300.6190909090888</v>
      </c>
      <c r="E68" s="7">
        <v>1516.6190909090888</v>
      </c>
    </row>
    <row r="69" spans="1:5">
      <c r="A69" s="5">
        <v>10.699999999999976</v>
      </c>
      <c r="B69" s="5">
        <v>119</v>
      </c>
      <c r="C69" s="5">
        <v>97</v>
      </c>
      <c r="D69" s="7">
        <v>1309.5109090909068</v>
      </c>
      <c r="E69" s="7">
        <v>1525.5109090909068</v>
      </c>
    </row>
    <row r="70" spans="1:5">
      <c r="A70" s="5">
        <v>10.799999999999976</v>
      </c>
      <c r="B70" s="5">
        <v>119</v>
      </c>
      <c r="C70" s="5">
        <v>97</v>
      </c>
      <c r="D70" s="7">
        <v>1318.4027272727251</v>
      </c>
      <c r="E70" s="7">
        <v>1534.4027272727251</v>
      </c>
    </row>
    <row r="71" spans="1:5">
      <c r="A71" s="5">
        <v>10.899999999999975</v>
      </c>
      <c r="B71" s="5">
        <v>119</v>
      </c>
      <c r="C71" s="5">
        <v>97</v>
      </c>
      <c r="D71" s="7">
        <v>1327.2945454545434</v>
      </c>
      <c r="E71" s="7">
        <v>1543.2945454545434</v>
      </c>
    </row>
    <row r="72" spans="1:5">
      <c r="A72" s="5">
        <v>10.999999999999975</v>
      </c>
      <c r="B72" s="5">
        <v>119</v>
      </c>
      <c r="C72" s="5">
        <v>97</v>
      </c>
      <c r="D72" s="7">
        <v>1336.1863636363614</v>
      </c>
      <c r="E72" s="7">
        <v>1552.1863636363614</v>
      </c>
    </row>
    <row r="73" spans="1:5">
      <c r="A73" s="5">
        <v>11.099999999999975</v>
      </c>
      <c r="B73" s="5">
        <v>119</v>
      </c>
      <c r="C73" s="5">
        <v>97</v>
      </c>
      <c r="D73" s="7">
        <v>1345.0781818181795</v>
      </c>
      <c r="E73" s="7">
        <v>1561.0781818181795</v>
      </c>
    </row>
    <row r="74" spans="1:5">
      <c r="A74" s="5">
        <v>11.199999999999974</v>
      </c>
      <c r="B74" s="5">
        <v>119</v>
      </c>
      <c r="C74" s="5">
        <v>97</v>
      </c>
      <c r="D74" s="7">
        <v>1353.9699999999978</v>
      </c>
      <c r="E74" s="7">
        <v>1569.9699999999978</v>
      </c>
    </row>
    <row r="75" spans="1:5">
      <c r="A75" s="5">
        <v>11.299999999999974</v>
      </c>
      <c r="B75" s="5">
        <v>119</v>
      </c>
      <c r="C75" s="5">
        <v>97</v>
      </c>
      <c r="D75" s="7">
        <v>1362.861818181816</v>
      </c>
      <c r="E75" s="7">
        <v>1578.861818181816</v>
      </c>
    </row>
    <row r="76" spans="1:5">
      <c r="A76" s="5">
        <v>11.399999999999974</v>
      </c>
      <c r="B76" s="5">
        <v>119</v>
      </c>
      <c r="C76" s="5">
        <v>97</v>
      </c>
      <c r="D76" s="7">
        <v>1371.7536363636341</v>
      </c>
      <c r="E76" s="7">
        <v>1587.7536363636341</v>
      </c>
    </row>
    <row r="77" spans="1:5">
      <c r="A77" s="5">
        <v>11.499999999999973</v>
      </c>
      <c r="B77" s="5">
        <v>119</v>
      </c>
      <c r="C77" s="5">
        <v>97</v>
      </c>
      <c r="D77" s="7">
        <v>1380.6454545454521</v>
      </c>
      <c r="E77" s="7">
        <v>1596.6454545454521</v>
      </c>
    </row>
    <row r="78" spans="1:5">
      <c r="A78" s="5">
        <v>11.599999999999973</v>
      </c>
      <c r="B78" s="5">
        <v>119</v>
      </c>
      <c r="C78" s="5">
        <v>97</v>
      </c>
      <c r="D78" s="7">
        <v>1389.5372727272702</v>
      </c>
      <c r="E78" s="7">
        <v>1605.5372727272702</v>
      </c>
    </row>
    <row r="79" spans="1:5">
      <c r="A79" s="5">
        <v>11.699999999999973</v>
      </c>
      <c r="B79" s="5">
        <v>119</v>
      </c>
      <c r="C79" s="5">
        <v>97</v>
      </c>
      <c r="D79" s="7">
        <v>1398.4290909090887</v>
      </c>
      <c r="E79" s="7">
        <v>1614.4290909090887</v>
      </c>
    </row>
    <row r="80" spans="1:5">
      <c r="A80" s="5">
        <v>11.799999999999972</v>
      </c>
      <c r="B80" s="5">
        <v>119</v>
      </c>
      <c r="C80" s="5">
        <v>97</v>
      </c>
      <c r="D80" s="7">
        <v>1407.3209090909068</v>
      </c>
      <c r="E80" s="7">
        <v>1623.3209090909068</v>
      </c>
    </row>
    <row r="81" spans="1:5">
      <c r="A81" s="5">
        <v>11.899999999999972</v>
      </c>
      <c r="B81" s="5">
        <v>119</v>
      </c>
      <c r="C81" s="5">
        <v>97</v>
      </c>
      <c r="D81" s="7">
        <v>1416.2127272727248</v>
      </c>
      <c r="E81" s="7">
        <v>1632.2127272727248</v>
      </c>
    </row>
    <row r="82" spans="1:5">
      <c r="A82" s="5">
        <v>11.999999999999972</v>
      </c>
      <c r="B82" s="5">
        <v>119</v>
      </c>
      <c r="C82" s="5">
        <v>97</v>
      </c>
      <c r="D82" s="7">
        <v>1425.1045454545429</v>
      </c>
      <c r="E82" s="7">
        <v>1641.1045454545429</v>
      </c>
    </row>
    <row r="83" spans="1:5">
      <c r="A83" s="5">
        <v>12.099999999999971</v>
      </c>
      <c r="B83" s="5">
        <v>119</v>
      </c>
      <c r="C83" s="5">
        <v>97</v>
      </c>
      <c r="D83" s="7">
        <v>1433.9963636363609</v>
      </c>
      <c r="E83" s="7">
        <v>1649.9963636363609</v>
      </c>
    </row>
    <row r="84" spans="1:5">
      <c r="A84" s="5">
        <v>12.199999999999971</v>
      </c>
      <c r="B84" s="5">
        <v>119</v>
      </c>
      <c r="C84" s="5">
        <v>97</v>
      </c>
      <c r="D84" s="7">
        <v>1442.8881818181794</v>
      </c>
      <c r="E84" s="7">
        <v>1658.8881818181794</v>
      </c>
    </row>
    <row r="85" spans="1:5">
      <c r="A85" s="5">
        <v>12.299999999999971</v>
      </c>
      <c r="B85" s="5">
        <v>119</v>
      </c>
      <c r="C85" s="5">
        <v>97</v>
      </c>
      <c r="D85" s="7">
        <v>1451.7799999999975</v>
      </c>
      <c r="E85" s="7">
        <v>1667.7799999999975</v>
      </c>
    </row>
    <row r="86" spans="1:5">
      <c r="A86" s="5">
        <v>12.39999999999997</v>
      </c>
      <c r="B86" s="5">
        <v>119</v>
      </c>
      <c r="C86" s="5">
        <v>97</v>
      </c>
      <c r="D86" s="7">
        <v>1460.6718181818155</v>
      </c>
      <c r="E86" s="7">
        <v>1676.6718181818155</v>
      </c>
    </row>
    <row r="87" spans="1:5">
      <c r="A87" s="5">
        <v>12.49999999999997</v>
      </c>
      <c r="B87" s="5">
        <v>119</v>
      </c>
      <c r="C87" s="5">
        <v>97</v>
      </c>
      <c r="D87" s="7">
        <v>1469.5636363636336</v>
      </c>
      <c r="E87" s="7">
        <v>1685.5636363636336</v>
      </c>
    </row>
    <row r="88" spans="1:5">
      <c r="A88" s="5">
        <v>12.599999999999969</v>
      </c>
      <c r="B88" s="5">
        <v>119</v>
      </c>
      <c r="C88" s="5">
        <v>97</v>
      </c>
      <c r="D88" s="7">
        <v>1478.4554545454521</v>
      </c>
      <c r="E88" s="7">
        <v>1694.4554545454521</v>
      </c>
    </row>
    <row r="89" spans="1:5">
      <c r="A89" s="5">
        <v>12.699999999999969</v>
      </c>
      <c r="B89" s="5">
        <v>119</v>
      </c>
      <c r="C89" s="5">
        <v>97</v>
      </c>
      <c r="D89" s="7">
        <v>1487.3472727272701</v>
      </c>
      <c r="E89" s="7">
        <v>1703.3472727272701</v>
      </c>
    </row>
    <row r="90" spans="1:5">
      <c r="A90" s="5">
        <v>12.799999999999969</v>
      </c>
      <c r="B90" s="5">
        <v>119</v>
      </c>
      <c r="C90" s="5">
        <v>97</v>
      </c>
      <c r="D90" s="7">
        <v>1496.2390909090882</v>
      </c>
      <c r="E90" s="7">
        <v>1712.2390909090882</v>
      </c>
    </row>
    <row r="91" spans="1:5">
      <c r="A91" s="5">
        <v>12.899999999999968</v>
      </c>
      <c r="B91" s="5">
        <v>119</v>
      </c>
      <c r="C91" s="5">
        <v>97</v>
      </c>
      <c r="D91" s="7">
        <v>1505.1309090909062</v>
      </c>
      <c r="E91" s="7">
        <v>1721.1309090909062</v>
      </c>
    </row>
    <row r="92" spans="1:5">
      <c r="A92" s="5">
        <v>12.999999999999968</v>
      </c>
      <c r="B92" s="5">
        <v>119</v>
      </c>
      <c r="C92" s="5">
        <v>97</v>
      </c>
      <c r="D92" s="7">
        <v>1514.0227272727243</v>
      </c>
      <c r="E92" s="7">
        <v>1730.0227272727243</v>
      </c>
    </row>
    <row r="93" spans="1:5">
      <c r="A93" s="5">
        <v>13.099999999999968</v>
      </c>
      <c r="B93" s="5">
        <v>119</v>
      </c>
      <c r="C93" s="5">
        <v>97</v>
      </c>
      <c r="D93" s="7">
        <v>1522.9145454545428</v>
      </c>
      <c r="E93" s="7">
        <v>1738.9145454545428</v>
      </c>
    </row>
    <row r="94" spans="1:5">
      <c r="A94" s="5">
        <v>13.199999999999967</v>
      </c>
      <c r="B94" s="5">
        <v>119</v>
      </c>
      <c r="C94" s="5">
        <v>97</v>
      </c>
      <c r="D94" s="7">
        <v>1531.8063636363609</v>
      </c>
      <c r="E94" s="7">
        <v>1747.8063636363609</v>
      </c>
    </row>
    <row r="95" spans="1:5">
      <c r="A95" s="5">
        <v>13.299999999999967</v>
      </c>
      <c r="B95" s="5">
        <v>119</v>
      </c>
      <c r="C95" s="5">
        <v>97</v>
      </c>
      <c r="D95" s="7">
        <v>1540.6981818181789</v>
      </c>
      <c r="E95" s="7">
        <v>1756.6981818181789</v>
      </c>
    </row>
    <row r="96" spans="1:5">
      <c r="A96" s="5">
        <v>13.399999999999967</v>
      </c>
      <c r="B96" s="5">
        <v>119</v>
      </c>
      <c r="C96" s="5">
        <v>97</v>
      </c>
      <c r="D96" s="7">
        <v>1549.589999999997</v>
      </c>
      <c r="E96" s="7">
        <v>1765.589999999997</v>
      </c>
    </row>
    <row r="97" spans="1:5">
      <c r="A97" s="5">
        <v>13.499999999999966</v>
      </c>
      <c r="B97" s="5">
        <v>119</v>
      </c>
      <c r="C97" s="5">
        <v>97</v>
      </c>
      <c r="D97" s="7">
        <v>1558.481818181815</v>
      </c>
      <c r="E97" s="7">
        <v>1774.481818181815</v>
      </c>
    </row>
    <row r="98" spans="1:5">
      <c r="A98" s="5">
        <v>13.599999999999966</v>
      </c>
      <c r="B98" s="5">
        <v>119</v>
      </c>
      <c r="C98" s="5">
        <v>97</v>
      </c>
      <c r="D98" s="7">
        <v>1567.3736363636335</v>
      </c>
      <c r="E98" s="7">
        <v>1783.3736363636335</v>
      </c>
    </row>
    <row r="99" spans="1:5">
      <c r="A99" s="5">
        <v>13.699999999999966</v>
      </c>
      <c r="B99" s="5">
        <v>119</v>
      </c>
      <c r="C99" s="5">
        <v>97</v>
      </c>
      <c r="D99" s="7">
        <v>1576.2654545454516</v>
      </c>
      <c r="E99" s="7">
        <v>1792.2654545454516</v>
      </c>
    </row>
    <row r="100" spans="1:5">
      <c r="A100" s="5">
        <v>13.799999999999965</v>
      </c>
      <c r="B100" s="5">
        <v>119</v>
      </c>
      <c r="C100" s="5">
        <v>97</v>
      </c>
      <c r="D100" s="7">
        <v>1585.1572727272696</v>
      </c>
      <c r="E100" s="7">
        <v>1801.1572727272696</v>
      </c>
    </row>
    <row r="101" spans="1:5">
      <c r="A101" s="5">
        <v>13.899999999999965</v>
      </c>
      <c r="B101" s="5">
        <v>119</v>
      </c>
      <c r="C101" s="5">
        <v>97</v>
      </c>
      <c r="D101" s="7">
        <v>1594.0490909090877</v>
      </c>
      <c r="E101" s="7">
        <v>1810.0490909090877</v>
      </c>
    </row>
    <row r="102" spans="1:5">
      <c r="A102" s="5">
        <v>13.999999999999964</v>
      </c>
      <c r="B102" s="5">
        <v>119</v>
      </c>
      <c r="C102" s="5">
        <v>97</v>
      </c>
      <c r="D102" s="7">
        <v>1602.9409090909062</v>
      </c>
      <c r="E102" s="7">
        <v>1818.9409090909062</v>
      </c>
    </row>
    <row r="103" spans="1:5">
      <c r="A103" s="5">
        <v>14.099999999999964</v>
      </c>
      <c r="B103" s="5">
        <v>119</v>
      </c>
      <c r="C103" s="5">
        <v>97</v>
      </c>
      <c r="D103" s="7">
        <v>1611.8327272727242</v>
      </c>
      <c r="E103" s="7">
        <v>1827.8327272727242</v>
      </c>
    </row>
    <row r="104" spans="1:5">
      <c r="A104" s="5">
        <v>14.199999999999964</v>
      </c>
      <c r="B104" s="5">
        <v>119</v>
      </c>
      <c r="C104" s="5">
        <v>97</v>
      </c>
      <c r="D104" s="7">
        <v>1620.7245454545423</v>
      </c>
      <c r="E104" s="7">
        <v>1836.7245454545423</v>
      </c>
    </row>
    <row r="105" spans="1:5">
      <c r="A105" s="5">
        <v>14.299999999999963</v>
      </c>
      <c r="B105" s="5">
        <v>119</v>
      </c>
      <c r="C105" s="5">
        <v>97</v>
      </c>
      <c r="D105" s="7">
        <v>1629.6163636363603</v>
      </c>
      <c r="E105" s="7">
        <v>1845.6163636363603</v>
      </c>
    </row>
    <row r="106" spans="1:5">
      <c r="A106" s="5">
        <v>14.399999999999963</v>
      </c>
      <c r="B106" s="5">
        <v>119</v>
      </c>
      <c r="C106" s="5">
        <v>97</v>
      </c>
      <c r="D106" s="7">
        <v>1638.5081818181784</v>
      </c>
      <c r="E106" s="7">
        <v>1854.5081818181784</v>
      </c>
    </row>
    <row r="107" spans="1:5">
      <c r="A107" s="5">
        <v>14.499999999999963</v>
      </c>
      <c r="B107" s="5">
        <v>119</v>
      </c>
      <c r="C107" s="5">
        <v>97</v>
      </c>
      <c r="D107" s="7">
        <v>1647.3999999999969</v>
      </c>
      <c r="E107" s="7">
        <v>1863.3999999999969</v>
      </c>
    </row>
    <row r="108" spans="1:5">
      <c r="A108" s="5">
        <v>14.599999999999962</v>
      </c>
      <c r="B108" s="5">
        <v>119</v>
      </c>
      <c r="C108" s="5">
        <v>97</v>
      </c>
      <c r="D108" s="7">
        <v>1656.291818181815</v>
      </c>
      <c r="E108" s="7">
        <v>1872.291818181815</v>
      </c>
    </row>
    <row r="109" spans="1:5">
      <c r="A109" s="5">
        <v>14.699999999999962</v>
      </c>
      <c r="B109" s="5">
        <v>119</v>
      </c>
      <c r="C109" s="5">
        <v>97</v>
      </c>
      <c r="D109" s="7">
        <v>1665.183636363633</v>
      </c>
      <c r="E109" s="7">
        <v>1881.183636363633</v>
      </c>
    </row>
    <row r="110" spans="1:5">
      <c r="A110" s="5">
        <v>14.799999999999962</v>
      </c>
      <c r="B110" s="5">
        <v>119</v>
      </c>
      <c r="C110" s="5">
        <v>97</v>
      </c>
      <c r="D110" s="7">
        <v>1674.0754545454511</v>
      </c>
      <c r="E110" s="7">
        <v>1890.0754545454511</v>
      </c>
    </row>
    <row r="111" spans="1:5">
      <c r="A111" s="5">
        <v>14.899999999999961</v>
      </c>
      <c r="B111" s="5">
        <v>119</v>
      </c>
      <c r="C111" s="5">
        <v>97</v>
      </c>
      <c r="D111" s="7">
        <v>1682.9672727272696</v>
      </c>
      <c r="E111" s="7">
        <v>1898.9672727272696</v>
      </c>
    </row>
    <row r="112" spans="1:5">
      <c r="A112" s="5">
        <v>14.999999999999961</v>
      </c>
      <c r="B112" s="5">
        <v>119</v>
      </c>
      <c r="C112" s="5">
        <v>97</v>
      </c>
      <c r="D112" s="7">
        <v>1691.8590909090876</v>
      </c>
      <c r="E112" s="7">
        <v>1907.8590909090876</v>
      </c>
    </row>
    <row r="113" spans="1:5">
      <c r="A113" s="5">
        <v>15.099999999999961</v>
      </c>
      <c r="B113" s="5">
        <v>119</v>
      </c>
      <c r="C113" s="5">
        <v>97</v>
      </c>
      <c r="D113" s="7">
        <v>1700.7509090909057</v>
      </c>
      <c r="E113" s="7">
        <v>1916.7509090909057</v>
      </c>
    </row>
    <row r="114" spans="1:5">
      <c r="A114" s="5">
        <v>15.19999999999996</v>
      </c>
      <c r="B114" s="5">
        <v>119</v>
      </c>
      <c r="C114" s="5">
        <v>97</v>
      </c>
      <c r="D114" s="7">
        <v>1709.6427272727237</v>
      </c>
      <c r="E114" s="7">
        <v>1925.6427272727237</v>
      </c>
    </row>
    <row r="115" spans="1:5">
      <c r="A115" s="5">
        <v>15.29999999999996</v>
      </c>
      <c r="B115" s="5">
        <v>119</v>
      </c>
      <c r="C115" s="5">
        <v>97</v>
      </c>
      <c r="D115" s="7">
        <v>1718.5345454545418</v>
      </c>
      <c r="E115" s="7">
        <v>1934.5345454545418</v>
      </c>
    </row>
    <row r="116" spans="1:5">
      <c r="A116" s="5">
        <v>15.399999999999959</v>
      </c>
      <c r="B116" s="5">
        <v>119</v>
      </c>
      <c r="C116" s="5">
        <v>97</v>
      </c>
      <c r="D116" s="7">
        <v>1727.4263636363603</v>
      </c>
      <c r="E116" s="7">
        <v>1943.4263636363603</v>
      </c>
    </row>
    <row r="117" spans="1:5">
      <c r="A117" s="5">
        <v>15.499999999999959</v>
      </c>
      <c r="B117" s="5">
        <v>119</v>
      </c>
      <c r="C117" s="5">
        <v>97</v>
      </c>
      <c r="D117" s="7">
        <v>1736.3181818181783</v>
      </c>
      <c r="E117" s="7">
        <v>1952.3181818181783</v>
      </c>
    </row>
    <row r="118" spans="1:5">
      <c r="A118" s="5">
        <v>15.599999999999959</v>
      </c>
      <c r="B118" s="5">
        <v>119</v>
      </c>
      <c r="C118" s="5">
        <v>97</v>
      </c>
      <c r="D118" s="7">
        <v>1745.2099999999964</v>
      </c>
      <c r="E118" s="7">
        <v>1961.2099999999964</v>
      </c>
    </row>
    <row r="119" spans="1:5">
      <c r="A119" s="5">
        <v>15.699999999999958</v>
      </c>
      <c r="B119" s="5">
        <v>119</v>
      </c>
      <c r="C119" s="5">
        <v>97</v>
      </c>
      <c r="D119" s="7">
        <v>1754.1018181818145</v>
      </c>
      <c r="E119" s="7">
        <v>1970.1018181818145</v>
      </c>
    </row>
    <row r="120" spans="1:5">
      <c r="A120" s="5">
        <v>15.799999999999958</v>
      </c>
      <c r="B120" s="5">
        <v>119</v>
      </c>
      <c r="C120" s="5">
        <v>97</v>
      </c>
      <c r="D120" s="7">
        <v>1762.9936363636325</v>
      </c>
      <c r="E120" s="7">
        <v>1978.9936363636325</v>
      </c>
    </row>
    <row r="121" spans="1:5">
      <c r="A121" s="5">
        <v>15.899999999999958</v>
      </c>
      <c r="B121" s="5">
        <v>119</v>
      </c>
      <c r="C121" s="5">
        <v>97</v>
      </c>
      <c r="D121" s="7">
        <v>1771.885454545451</v>
      </c>
      <c r="E121" s="7">
        <v>1987.885454545451</v>
      </c>
    </row>
    <row r="122" spans="1:5">
      <c r="A122" s="5">
        <v>15.999999999999957</v>
      </c>
      <c r="B122" s="5">
        <v>119</v>
      </c>
      <c r="C122" s="5">
        <v>97</v>
      </c>
      <c r="D122" s="7">
        <v>1780.7772727272691</v>
      </c>
      <c r="E122" s="7">
        <v>1996.7772727272691</v>
      </c>
    </row>
    <row r="123" spans="1:5">
      <c r="A123" s="5">
        <v>16.099999999999959</v>
      </c>
      <c r="B123" s="5">
        <v>119</v>
      </c>
      <c r="C123" s="5">
        <v>97</v>
      </c>
      <c r="D123" s="7">
        <v>1789.6690909090871</v>
      </c>
      <c r="E123" s="7">
        <v>2005.6690909090871</v>
      </c>
    </row>
    <row r="124" spans="1:5">
      <c r="A124" s="5">
        <v>16.19999999999996</v>
      </c>
      <c r="B124" s="5">
        <v>119</v>
      </c>
      <c r="C124" s="5">
        <v>97</v>
      </c>
      <c r="D124" s="7">
        <v>1798.5609090909056</v>
      </c>
      <c r="E124" s="7">
        <v>2014.5609090909056</v>
      </c>
    </row>
    <row r="125" spans="1:5">
      <c r="A125" s="5">
        <v>16.299999999999962</v>
      </c>
      <c r="B125" s="5">
        <v>119</v>
      </c>
      <c r="C125" s="5">
        <v>97</v>
      </c>
      <c r="D125" s="7">
        <v>1807.4527272727241</v>
      </c>
      <c r="E125" s="7">
        <v>2023.4527272727241</v>
      </c>
    </row>
    <row r="126" spans="1:5">
      <c r="A126" s="5">
        <v>16.399999999999963</v>
      </c>
      <c r="B126" s="5">
        <v>119</v>
      </c>
      <c r="C126" s="5">
        <v>97</v>
      </c>
      <c r="D126" s="7">
        <v>1816.3445454545422</v>
      </c>
      <c r="E126" s="7">
        <v>2032.3445454545422</v>
      </c>
    </row>
    <row r="127" spans="1:5">
      <c r="A127" s="5">
        <v>16.499999999999964</v>
      </c>
      <c r="B127" s="5">
        <v>119</v>
      </c>
      <c r="C127" s="5">
        <v>97</v>
      </c>
      <c r="D127" s="7">
        <v>1825.2363636363607</v>
      </c>
      <c r="E127" s="7">
        <v>2041.2363636363607</v>
      </c>
    </row>
    <row r="128" spans="1:5">
      <c r="A128" s="5">
        <v>16.599999999999966</v>
      </c>
      <c r="B128" s="5">
        <v>119</v>
      </c>
      <c r="C128" s="5">
        <v>97</v>
      </c>
      <c r="D128" s="7">
        <v>1834.1281818181787</v>
      </c>
      <c r="E128" s="7">
        <v>2050.1281818181787</v>
      </c>
    </row>
    <row r="129" spans="1:5">
      <c r="A129" s="5">
        <v>16.699999999999967</v>
      </c>
      <c r="B129" s="5">
        <v>119</v>
      </c>
      <c r="C129" s="5">
        <v>97</v>
      </c>
      <c r="D129" s="7">
        <v>1843.0199999999973</v>
      </c>
      <c r="E129" s="7">
        <v>2059.0199999999973</v>
      </c>
    </row>
    <row r="130" spans="1:5">
      <c r="A130" s="5">
        <v>16.799999999999969</v>
      </c>
      <c r="B130" s="5">
        <v>119</v>
      </c>
      <c r="C130" s="5">
        <v>97</v>
      </c>
      <c r="D130" s="7">
        <v>1851.9118181818153</v>
      </c>
      <c r="E130" s="7">
        <v>2067.9118181818153</v>
      </c>
    </row>
    <row r="131" spans="1:5">
      <c r="A131" s="5">
        <v>16.89999999999997</v>
      </c>
      <c r="B131" s="5">
        <v>119</v>
      </c>
      <c r="C131" s="5">
        <v>97</v>
      </c>
      <c r="D131" s="7">
        <v>1860.8036363636338</v>
      </c>
      <c r="E131" s="7">
        <v>2076.8036363636338</v>
      </c>
    </row>
    <row r="132" spans="1:5">
      <c r="A132" s="5">
        <v>16.999999999999972</v>
      </c>
      <c r="B132" s="5">
        <v>119</v>
      </c>
      <c r="C132" s="5">
        <v>97</v>
      </c>
      <c r="D132" s="7">
        <v>1869.6954545454523</v>
      </c>
      <c r="E132" s="7">
        <v>2085.6954545454523</v>
      </c>
    </row>
    <row r="133" spans="1:5">
      <c r="A133" s="5">
        <v>17.099999999999973</v>
      </c>
      <c r="B133" s="5">
        <v>119</v>
      </c>
      <c r="C133" s="5">
        <v>97</v>
      </c>
      <c r="D133" s="7">
        <v>1878.5872727272704</v>
      </c>
      <c r="E133" s="7">
        <v>2094.5872727272704</v>
      </c>
    </row>
    <row r="134" spans="1:5">
      <c r="A134" s="5">
        <v>17.199999999999974</v>
      </c>
      <c r="B134" s="5">
        <v>119</v>
      </c>
      <c r="C134" s="5">
        <v>97</v>
      </c>
      <c r="D134" s="7">
        <v>1887.4790909090889</v>
      </c>
      <c r="E134" s="7">
        <v>2103.4790909090889</v>
      </c>
    </row>
    <row r="135" spans="1:5">
      <c r="A135" s="5">
        <v>17.299999999999976</v>
      </c>
      <c r="B135" s="5">
        <v>119</v>
      </c>
      <c r="C135" s="5">
        <v>97</v>
      </c>
      <c r="D135" s="7">
        <v>1896.3709090909069</v>
      </c>
      <c r="E135" s="7">
        <v>2112.3709090909069</v>
      </c>
    </row>
    <row r="136" spans="1:5">
      <c r="A136" s="5">
        <v>17.399999999999977</v>
      </c>
      <c r="B136" s="5">
        <v>119</v>
      </c>
      <c r="C136" s="5">
        <v>97</v>
      </c>
      <c r="D136" s="7">
        <v>1905.2627272727254</v>
      </c>
      <c r="E136" s="7">
        <v>2121.2627272727254</v>
      </c>
    </row>
    <row r="137" spans="1:5">
      <c r="A137" s="5">
        <v>17.499999999999979</v>
      </c>
      <c r="B137" s="5">
        <v>119</v>
      </c>
      <c r="C137" s="5">
        <v>97</v>
      </c>
      <c r="D137" s="7">
        <v>1914.1545454545435</v>
      </c>
      <c r="E137" s="7">
        <v>2130.1545454545435</v>
      </c>
    </row>
    <row r="138" spans="1:5">
      <c r="A138" s="5">
        <v>17.59999999999998</v>
      </c>
      <c r="B138" s="5">
        <v>119</v>
      </c>
      <c r="C138" s="5">
        <v>97</v>
      </c>
      <c r="D138" s="7">
        <v>1923.046363636362</v>
      </c>
      <c r="E138" s="7">
        <v>2139.046363636362</v>
      </c>
    </row>
    <row r="139" spans="1:5">
      <c r="A139" s="5">
        <v>17.699999999999982</v>
      </c>
      <c r="B139" s="5">
        <v>119</v>
      </c>
      <c r="C139" s="5">
        <v>97</v>
      </c>
      <c r="D139" s="7">
        <v>1931.9381818181805</v>
      </c>
      <c r="E139" s="7">
        <v>2147.9381818181805</v>
      </c>
    </row>
    <row r="140" spans="1:5">
      <c r="A140" s="5">
        <v>17.799999999999983</v>
      </c>
      <c r="B140" s="5">
        <v>119</v>
      </c>
      <c r="C140" s="5">
        <v>97</v>
      </c>
      <c r="D140" s="7">
        <v>1940.8299999999986</v>
      </c>
      <c r="E140" s="7">
        <v>2156.8299999999986</v>
      </c>
    </row>
    <row r="141" spans="1:5">
      <c r="A141" s="5">
        <v>17.899999999999984</v>
      </c>
      <c r="B141" s="5">
        <v>119</v>
      </c>
      <c r="C141" s="5">
        <v>97</v>
      </c>
      <c r="D141" s="7">
        <v>1949.7218181818171</v>
      </c>
      <c r="E141" s="7">
        <v>2165.7218181818171</v>
      </c>
    </row>
    <row r="142" spans="1:5">
      <c r="A142" s="5">
        <v>17.999999999999986</v>
      </c>
      <c r="B142" s="5">
        <v>119</v>
      </c>
      <c r="C142" s="5">
        <v>97</v>
      </c>
      <c r="D142" s="7">
        <v>1958.6136363636351</v>
      </c>
      <c r="E142" s="7">
        <v>2174.6136363636351</v>
      </c>
    </row>
    <row r="143" spans="1:5">
      <c r="A143" s="5">
        <v>18.099999999999987</v>
      </c>
      <c r="B143" s="5">
        <v>119</v>
      </c>
      <c r="C143" s="5">
        <v>97</v>
      </c>
      <c r="D143" s="7">
        <v>1967.5054545454536</v>
      </c>
      <c r="E143" s="7">
        <v>2183.5054545454536</v>
      </c>
    </row>
    <row r="144" spans="1:5">
      <c r="A144" s="5">
        <v>18.199999999999989</v>
      </c>
      <c r="B144" s="5">
        <v>119</v>
      </c>
      <c r="C144" s="5">
        <v>97</v>
      </c>
      <c r="D144" s="7">
        <v>1976.3972727272717</v>
      </c>
      <c r="E144" s="7">
        <v>2192.3972727272717</v>
      </c>
    </row>
    <row r="145" spans="1:5">
      <c r="A145" s="5">
        <v>18.29999999999999</v>
      </c>
      <c r="B145" s="5">
        <v>119</v>
      </c>
      <c r="C145" s="5">
        <v>97</v>
      </c>
      <c r="D145" s="7">
        <v>1985.2890909090902</v>
      </c>
      <c r="E145" s="7">
        <v>2201.2890909090902</v>
      </c>
    </row>
    <row r="146" spans="1:5">
      <c r="A146" s="5">
        <v>18.399999999999991</v>
      </c>
      <c r="B146" s="5">
        <v>119</v>
      </c>
      <c r="C146" s="5">
        <v>97</v>
      </c>
      <c r="D146" s="7">
        <v>1994.1809090909082</v>
      </c>
      <c r="E146" s="7">
        <v>2210.1809090909082</v>
      </c>
    </row>
    <row r="147" spans="1:5">
      <c r="A147" s="5">
        <v>18.499999999999993</v>
      </c>
      <c r="B147" s="5">
        <v>119</v>
      </c>
      <c r="C147" s="5">
        <v>97</v>
      </c>
      <c r="D147" s="7">
        <v>2003.0727272727268</v>
      </c>
      <c r="E147" s="7">
        <v>2219.0727272727268</v>
      </c>
    </row>
    <row r="148" spans="1:5">
      <c r="A148" s="5">
        <v>18.599999999999994</v>
      </c>
      <c r="B148" s="5">
        <v>119</v>
      </c>
      <c r="C148" s="5">
        <v>97</v>
      </c>
      <c r="D148" s="7">
        <v>2011.9645454545453</v>
      </c>
      <c r="E148" s="7">
        <v>2227.9645454545453</v>
      </c>
    </row>
    <row r="149" spans="1:5">
      <c r="A149" s="5">
        <v>18.699999999999996</v>
      </c>
      <c r="B149" s="5">
        <v>119</v>
      </c>
      <c r="C149" s="5">
        <v>97</v>
      </c>
      <c r="D149" s="7">
        <v>2020.8563636363633</v>
      </c>
      <c r="E149" s="7">
        <v>2236.8563636363633</v>
      </c>
    </row>
    <row r="150" spans="1:5">
      <c r="A150" s="5">
        <v>18.799999999999997</v>
      </c>
      <c r="B150" s="5">
        <v>119</v>
      </c>
      <c r="C150" s="5">
        <v>97</v>
      </c>
      <c r="D150" s="7">
        <v>2029.7481818181818</v>
      </c>
      <c r="E150" s="7">
        <v>2245.7481818181818</v>
      </c>
    </row>
    <row r="151" spans="1:5">
      <c r="A151" s="5">
        <v>18.899999999999999</v>
      </c>
      <c r="B151" s="5">
        <v>119</v>
      </c>
      <c r="C151" s="5">
        <v>97</v>
      </c>
      <c r="D151" s="7">
        <v>2038.6399999999999</v>
      </c>
      <c r="E151" s="7">
        <v>2254.64</v>
      </c>
    </row>
    <row r="152" spans="1:5">
      <c r="A152" s="5">
        <v>19</v>
      </c>
      <c r="B152" s="5">
        <v>119</v>
      </c>
      <c r="C152" s="5">
        <v>97</v>
      </c>
      <c r="D152" s="7">
        <v>2047.5318181818184</v>
      </c>
      <c r="E152" s="7">
        <v>2263.5318181818184</v>
      </c>
    </row>
    <row r="153" spans="1:5">
      <c r="A153" s="5">
        <v>19.100000000000001</v>
      </c>
      <c r="B153" s="5">
        <v>119</v>
      </c>
      <c r="C153" s="5">
        <v>97</v>
      </c>
      <c r="D153" s="7">
        <v>2056.4236363636364</v>
      </c>
      <c r="E153" s="7">
        <v>2272.4236363636364</v>
      </c>
    </row>
    <row r="154" spans="1:5">
      <c r="A154" s="5">
        <v>19.200000000000003</v>
      </c>
      <c r="B154" s="5">
        <v>119</v>
      </c>
      <c r="C154" s="5">
        <v>97</v>
      </c>
      <c r="D154" s="7">
        <v>2065.3154545454549</v>
      </c>
      <c r="E154" s="7">
        <v>2281.3154545454549</v>
      </c>
    </row>
    <row r="155" spans="1:5">
      <c r="A155" s="5">
        <v>19.300000000000004</v>
      </c>
      <c r="B155" s="5">
        <v>119</v>
      </c>
      <c r="C155" s="5">
        <v>97</v>
      </c>
      <c r="D155" s="7">
        <v>2074.2072727272734</v>
      </c>
      <c r="E155" s="7">
        <v>2290.2072727272734</v>
      </c>
    </row>
    <row r="156" spans="1:5">
      <c r="A156" s="5">
        <v>19.400000000000006</v>
      </c>
      <c r="B156" s="5">
        <v>119</v>
      </c>
      <c r="C156" s="5">
        <v>97</v>
      </c>
      <c r="D156" s="7">
        <v>2083.0990909090915</v>
      </c>
      <c r="E156" s="7">
        <v>2299.0990909090915</v>
      </c>
    </row>
    <row r="157" spans="1:5">
      <c r="A157" s="5">
        <v>19.500000000000007</v>
      </c>
      <c r="B157" s="5">
        <v>119</v>
      </c>
      <c r="C157" s="5">
        <v>97</v>
      </c>
      <c r="D157" s="7">
        <v>2091.99090909091</v>
      </c>
      <c r="E157" s="7">
        <v>2307.99090909091</v>
      </c>
    </row>
    <row r="158" spans="1:5">
      <c r="A158" s="5">
        <v>19.600000000000009</v>
      </c>
      <c r="B158" s="5">
        <v>119</v>
      </c>
      <c r="C158" s="5">
        <v>97</v>
      </c>
      <c r="D158" s="7">
        <v>2100.8827272727281</v>
      </c>
      <c r="E158" s="7">
        <v>2316.8827272727281</v>
      </c>
    </row>
    <row r="159" spans="1:5">
      <c r="A159" s="5">
        <v>19.70000000000001</v>
      </c>
      <c r="B159" s="5">
        <v>119</v>
      </c>
      <c r="C159" s="5">
        <v>97</v>
      </c>
      <c r="D159" s="7">
        <v>2109.7745454545466</v>
      </c>
      <c r="E159" s="7">
        <v>2325.7745454545466</v>
      </c>
    </row>
    <row r="160" spans="1:5">
      <c r="A160" s="5">
        <v>19.800000000000011</v>
      </c>
      <c r="B160" s="5">
        <v>119</v>
      </c>
      <c r="C160" s="5">
        <v>97</v>
      </c>
      <c r="D160" s="7">
        <v>2118.6663636363646</v>
      </c>
      <c r="E160" s="7">
        <v>2334.6663636363646</v>
      </c>
    </row>
    <row r="161" spans="1:5">
      <c r="A161" s="5">
        <v>19.900000000000013</v>
      </c>
      <c r="B161" s="5">
        <v>119</v>
      </c>
      <c r="C161" s="5">
        <v>97</v>
      </c>
      <c r="D161" s="7">
        <v>2127.5581818181831</v>
      </c>
      <c r="E161" s="7">
        <v>2343.5581818181831</v>
      </c>
    </row>
    <row r="162" spans="1:5">
      <c r="A162" s="5">
        <v>20.000000000000014</v>
      </c>
      <c r="B162" s="5">
        <v>119</v>
      </c>
      <c r="C162" s="5">
        <v>97</v>
      </c>
      <c r="D162" s="7">
        <v>2136.4500000000016</v>
      </c>
      <c r="E162" s="7">
        <v>2352.4500000000016</v>
      </c>
    </row>
    <row r="163" spans="1:5">
      <c r="A163" s="5">
        <v>20.100000000000016</v>
      </c>
      <c r="B163" s="5">
        <v>119</v>
      </c>
      <c r="C163" s="5">
        <v>97</v>
      </c>
      <c r="D163" s="7">
        <v>2145.3418181818197</v>
      </c>
      <c r="E163" s="7">
        <v>2361.3418181818197</v>
      </c>
    </row>
    <row r="164" spans="1:5">
      <c r="A164" s="5">
        <v>20.200000000000017</v>
      </c>
      <c r="B164" s="5">
        <v>119</v>
      </c>
      <c r="C164" s="5">
        <v>97</v>
      </c>
      <c r="D164" s="7">
        <v>2154.2336363636382</v>
      </c>
      <c r="E164" s="7">
        <v>2370.2336363636382</v>
      </c>
    </row>
    <row r="165" spans="1:5">
      <c r="A165" s="5">
        <v>20.300000000000018</v>
      </c>
      <c r="B165" s="5">
        <v>119</v>
      </c>
      <c r="C165" s="5">
        <v>97</v>
      </c>
      <c r="D165" s="7">
        <v>2163.1254545454563</v>
      </c>
      <c r="E165" s="7">
        <v>2379.1254545454563</v>
      </c>
    </row>
    <row r="166" spans="1:5">
      <c r="A166" s="5">
        <v>20.40000000000002</v>
      </c>
      <c r="B166" s="5">
        <v>119</v>
      </c>
      <c r="C166" s="5">
        <v>97</v>
      </c>
      <c r="D166" s="7">
        <v>2172.0172727272748</v>
      </c>
      <c r="E166" s="7">
        <v>2388.0172727272748</v>
      </c>
    </row>
    <row r="167" spans="1:5">
      <c r="A167" s="5">
        <v>20.500000000000021</v>
      </c>
      <c r="B167" s="5">
        <v>119</v>
      </c>
      <c r="C167" s="5">
        <v>97</v>
      </c>
      <c r="D167" s="7">
        <v>2180.9090909090928</v>
      </c>
      <c r="E167" s="7">
        <v>2396.9090909090928</v>
      </c>
    </row>
    <row r="168" spans="1:5">
      <c r="A168" s="5">
        <v>20.600000000000023</v>
      </c>
      <c r="B168" s="5">
        <v>119</v>
      </c>
      <c r="C168" s="5">
        <v>97</v>
      </c>
      <c r="D168" s="7">
        <v>2189.8009090909113</v>
      </c>
      <c r="E168" s="7">
        <v>2405.8009090909113</v>
      </c>
    </row>
    <row r="169" spans="1:5">
      <c r="A169" s="5">
        <v>20.700000000000024</v>
      </c>
      <c r="B169" s="5">
        <v>119</v>
      </c>
      <c r="C169" s="5">
        <v>97</v>
      </c>
      <c r="D169" s="7">
        <v>2198.6927272727294</v>
      </c>
      <c r="E169" s="7">
        <v>2414.6927272727294</v>
      </c>
    </row>
    <row r="170" spans="1:5">
      <c r="A170" s="5">
        <v>20.800000000000026</v>
      </c>
      <c r="B170" s="5">
        <v>119</v>
      </c>
      <c r="C170" s="5">
        <v>97</v>
      </c>
      <c r="D170" s="7">
        <v>2207.5845454545479</v>
      </c>
      <c r="E170" s="7">
        <v>2423.5845454545479</v>
      </c>
    </row>
    <row r="171" spans="1:5">
      <c r="A171" s="5">
        <v>20.900000000000027</v>
      </c>
      <c r="B171" s="5">
        <v>119</v>
      </c>
      <c r="C171" s="5">
        <v>97</v>
      </c>
      <c r="D171" s="7">
        <v>2216.4763636363664</v>
      </c>
      <c r="E171" s="7">
        <v>2432.4763636363664</v>
      </c>
    </row>
    <row r="172" spans="1:5">
      <c r="A172" s="5">
        <v>21.000000000000028</v>
      </c>
      <c r="B172" s="5">
        <v>119</v>
      </c>
      <c r="C172" s="5">
        <v>97</v>
      </c>
      <c r="D172" s="7">
        <v>2225.3681818181844</v>
      </c>
      <c r="E172" s="7">
        <v>2441.3681818181844</v>
      </c>
    </row>
    <row r="173" spans="1:5">
      <c r="A173" s="5">
        <v>21.10000000000003</v>
      </c>
      <c r="B173" s="5">
        <v>119</v>
      </c>
      <c r="C173" s="5">
        <v>97</v>
      </c>
      <c r="D173" s="7">
        <v>2234.2600000000029</v>
      </c>
      <c r="E173" s="7">
        <v>2450.2600000000029</v>
      </c>
    </row>
    <row r="174" spans="1:5">
      <c r="A174" s="5">
        <v>21.200000000000031</v>
      </c>
      <c r="B174" s="5">
        <v>119</v>
      </c>
      <c r="C174" s="5">
        <v>97</v>
      </c>
      <c r="D174" s="7">
        <v>2243.151818181821</v>
      </c>
      <c r="E174" s="7">
        <v>2459.151818181821</v>
      </c>
    </row>
    <row r="175" spans="1:5">
      <c r="A175" s="5">
        <v>21.300000000000033</v>
      </c>
      <c r="B175" s="5">
        <v>119</v>
      </c>
      <c r="C175" s="5">
        <v>97</v>
      </c>
      <c r="D175" s="7">
        <v>2252.0436363636395</v>
      </c>
      <c r="E175" s="7">
        <v>2468.0436363636395</v>
      </c>
    </row>
    <row r="176" spans="1:5">
      <c r="A176" s="5">
        <v>21.400000000000034</v>
      </c>
      <c r="B176" s="5">
        <v>119</v>
      </c>
      <c r="C176" s="5">
        <v>97</v>
      </c>
      <c r="D176" s="7">
        <v>2260.9354545454576</v>
      </c>
      <c r="E176" s="7">
        <v>2476.9354545454576</v>
      </c>
    </row>
    <row r="177" spans="1:5">
      <c r="A177" s="5">
        <v>21.500000000000036</v>
      </c>
      <c r="B177" s="5">
        <v>119</v>
      </c>
      <c r="C177" s="5">
        <v>97</v>
      </c>
      <c r="D177" s="7">
        <v>2269.8272727272761</v>
      </c>
      <c r="E177" s="7">
        <v>2485.8272727272761</v>
      </c>
    </row>
    <row r="178" spans="1:5">
      <c r="A178" s="5">
        <v>21.600000000000037</v>
      </c>
      <c r="B178" s="5">
        <v>119</v>
      </c>
      <c r="C178" s="5">
        <v>97</v>
      </c>
      <c r="D178" s="7">
        <v>2278.7190909090946</v>
      </c>
      <c r="E178" s="7">
        <v>2494.7190909090946</v>
      </c>
    </row>
    <row r="179" spans="1:5">
      <c r="A179" s="5">
        <v>21.700000000000038</v>
      </c>
      <c r="B179" s="5">
        <v>119</v>
      </c>
      <c r="C179" s="5">
        <v>97</v>
      </c>
      <c r="D179" s="7">
        <v>2287.6109090909126</v>
      </c>
      <c r="E179" s="7">
        <v>2503.6109090909126</v>
      </c>
    </row>
    <row r="180" spans="1:5">
      <c r="A180" s="5">
        <v>21.80000000000004</v>
      </c>
      <c r="B180" s="5">
        <v>119</v>
      </c>
      <c r="C180" s="5">
        <v>97</v>
      </c>
      <c r="D180" s="7">
        <v>2296.5027272727311</v>
      </c>
      <c r="E180" s="7">
        <v>2512.5027272727311</v>
      </c>
    </row>
    <row r="181" spans="1:5">
      <c r="A181" s="5">
        <v>21.900000000000041</v>
      </c>
      <c r="B181" s="5">
        <v>119</v>
      </c>
      <c r="C181" s="5">
        <v>97</v>
      </c>
      <c r="D181" s="7">
        <v>2305.3945454545492</v>
      </c>
      <c r="E181" s="7">
        <v>2521.3945454545492</v>
      </c>
    </row>
    <row r="182" spans="1:5">
      <c r="A182" s="5">
        <v>22.000000000000043</v>
      </c>
      <c r="B182" s="5">
        <v>119</v>
      </c>
      <c r="C182" s="5">
        <v>97</v>
      </c>
      <c r="D182" s="7">
        <v>2314.2863636363677</v>
      </c>
      <c r="E182" s="7">
        <v>2530.2863636363677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>
    <tabColor theme="4" tint="0.59999389629810485"/>
  </sheetPr>
  <dimension ref="A1:J30"/>
  <sheetViews>
    <sheetView topLeftCell="A2" workbookViewId="0">
      <selection activeCell="H11" sqref="H11"/>
    </sheetView>
  </sheetViews>
  <sheetFormatPr baseColWidth="10" defaultRowHeight="15"/>
  <cols>
    <col min="2" max="2" width="27.42578125" customWidth="1"/>
    <col min="9" max="9" width="25.28515625" customWidth="1"/>
    <col min="10" max="10" width="14.5703125" bestFit="1" customWidth="1"/>
  </cols>
  <sheetData>
    <row r="1" spans="1:10" s="5" customFormat="1"/>
    <row r="2" spans="1:10" s="5" customFormat="1" ht="21.75" customHeight="1">
      <c r="A2" s="135" t="s">
        <v>176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s="5" customFormat="1"/>
    <row r="4" spans="1:10" s="5" customFormat="1" ht="15.75" thickBot="1">
      <c r="A4" s="120" t="s">
        <v>177</v>
      </c>
      <c r="B4" s="120"/>
    </row>
    <row r="5" spans="1:10" ht="35.25" thickTop="1" thickBot="1">
      <c r="A5" s="106" t="s">
        <v>59</v>
      </c>
      <c r="B5" s="106" t="s">
        <v>60</v>
      </c>
      <c r="C5" s="106" t="s">
        <v>61</v>
      </c>
      <c r="D5" s="106" t="s">
        <v>62</v>
      </c>
      <c r="E5" s="107" t="s">
        <v>178</v>
      </c>
      <c r="F5" s="107" t="s">
        <v>63</v>
      </c>
      <c r="G5" s="107" t="s">
        <v>64</v>
      </c>
    </row>
    <row r="6" spans="1:10" ht="16.5" thickTop="1" thickBot="1">
      <c r="A6" s="137" t="s">
        <v>65</v>
      </c>
      <c r="B6" s="137"/>
      <c r="C6" s="137"/>
      <c r="D6" s="137"/>
      <c r="E6" s="106"/>
      <c r="F6" s="106"/>
      <c r="G6" s="106"/>
    </row>
    <row r="7" spans="1:10" ht="16.5" thickTop="1" thickBot="1">
      <c r="A7" s="108">
        <v>1</v>
      </c>
      <c r="B7" s="109" t="s">
        <v>66</v>
      </c>
      <c r="C7" s="109" t="s">
        <v>67</v>
      </c>
      <c r="D7" s="108" t="s">
        <v>68</v>
      </c>
      <c r="E7" s="110">
        <v>24625.3658</v>
      </c>
      <c r="F7" s="112">
        <v>1</v>
      </c>
      <c r="G7" s="110">
        <v>24625.3658</v>
      </c>
    </row>
    <row r="8" spans="1:10" ht="16.5" thickTop="1" thickBot="1">
      <c r="A8" s="108">
        <v>2</v>
      </c>
      <c r="B8" s="109" t="s">
        <v>69</v>
      </c>
      <c r="C8" s="109" t="s">
        <v>70</v>
      </c>
      <c r="D8" s="108" t="s">
        <v>8</v>
      </c>
      <c r="E8" s="110">
        <v>2.3378511835443039</v>
      </c>
      <c r="F8" s="113">
        <v>31600</v>
      </c>
      <c r="G8" s="110">
        <v>73876.097399999999</v>
      </c>
    </row>
    <row r="9" spans="1:10" ht="16.5" thickTop="1" thickBot="1">
      <c r="A9" s="108">
        <v>3</v>
      </c>
      <c r="B9" s="109" t="s">
        <v>71</v>
      </c>
      <c r="C9" s="109" t="s">
        <v>72</v>
      </c>
      <c r="D9" s="108" t="s">
        <v>6</v>
      </c>
      <c r="E9" s="110">
        <v>19.618678935627788</v>
      </c>
      <c r="F9" s="113">
        <v>12552</v>
      </c>
      <c r="G9" s="110">
        <v>246253.658</v>
      </c>
      <c r="I9" s="10"/>
    </row>
    <row r="10" spans="1:10" ht="24" thickTop="1" thickBot="1">
      <c r="A10" s="108">
        <v>4</v>
      </c>
      <c r="B10" s="109" t="s">
        <v>73</v>
      </c>
      <c r="C10" s="109" t="s">
        <v>74</v>
      </c>
      <c r="D10" s="108" t="s">
        <v>8</v>
      </c>
      <c r="E10" s="110">
        <v>134.32017709090911</v>
      </c>
      <c r="F10" s="113">
        <v>220</v>
      </c>
      <c r="G10" s="110">
        <v>29550.438960000003</v>
      </c>
      <c r="I10" s="138" t="s">
        <v>146</v>
      </c>
      <c r="J10" s="138"/>
    </row>
    <row r="11" spans="1:10" ht="16.5" thickTop="1" thickBot="1">
      <c r="A11" s="108">
        <v>5</v>
      </c>
      <c r="B11" s="109" t="s">
        <v>75</v>
      </c>
      <c r="C11" s="109" t="s">
        <v>76</v>
      </c>
      <c r="D11" s="108" t="s">
        <v>6</v>
      </c>
      <c r="E11" s="110">
        <v>19.618678935627788</v>
      </c>
      <c r="F11" s="113">
        <v>12552</v>
      </c>
      <c r="G11" s="110">
        <v>246253.658</v>
      </c>
      <c r="I11" s="102" t="s">
        <v>179</v>
      </c>
      <c r="J11" s="103">
        <f>G29</f>
        <v>2462536.58</v>
      </c>
    </row>
    <row r="12" spans="1:10" ht="16.5" thickTop="1" thickBot="1">
      <c r="A12" s="108">
        <v>6</v>
      </c>
      <c r="B12" s="109" t="s">
        <v>77</v>
      </c>
      <c r="C12" s="109" t="s">
        <v>78</v>
      </c>
      <c r="D12" s="108" t="s">
        <v>8</v>
      </c>
      <c r="E12" s="110">
        <v>1.0201713046526451</v>
      </c>
      <c r="F12" s="113">
        <v>31380</v>
      </c>
      <c r="G12" s="110">
        <v>32012.975540000003</v>
      </c>
      <c r="I12" s="102" t="s">
        <v>150</v>
      </c>
      <c r="J12" s="103">
        <f>SUM(F20:F25)</f>
        <v>32750</v>
      </c>
    </row>
    <row r="13" spans="1:10" ht="16.5" thickTop="1" thickBot="1">
      <c r="A13" s="108">
        <v>7</v>
      </c>
      <c r="B13" s="109" t="s">
        <v>79</v>
      </c>
      <c r="C13" s="109" t="s">
        <v>80</v>
      </c>
      <c r="D13" s="108" t="s">
        <v>16</v>
      </c>
      <c r="E13" s="110">
        <v>469.94972900763361</v>
      </c>
      <c r="F13" s="113">
        <v>262</v>
      </c>
      <c r="G13" s="110">
        <v>123126.829</v>
      </c>
      <c r="I13" s="102" t="s">
        <v>148</v>
      </c>
      <c r="J13" s="104">
        <v>468.34792484585114</v>
      </c>
    </row>
    <row r="14" spans="1:10" ht="16.5" thickTop="1" thickBot="1">
      <c r="A14" s="108">
        <v>8</v>
      </c>
      <c r="B14" s="109" t="s">
        <v>81</v>
      </c>
      <c r="C14" s="109" t="s">
        <v>82</v>
      </c>
      <c r="D14" s="108" t="s">
        <v>16</v>
      </c>
      <c r="E14" s="110">
        <v>358.62183203883495</v>
      </c>
      <c r="F14" s="113">
        <v>206</v>
      </c>
      <c r="G14" s="110">
        <v>73876.097399999999</v>
      </c>
      <c r="I14" s="102" t="s">
        <v>180</v>
      </c>
      <c r="J14" s="105">
        <f>J11/(J12)/J13</f>
        <v>0.16054721853624002</v>
      </c>
    </row>
    <row r="15" spans="1:10" ht="24" thickTop="1" thickBot="1">
      <c r="A15" s="108">
        <v>9</v>
      </c>
      <c r="B15" s="109" t="s">
        <v>83</v>
      </c>
      <c r="C15" s="109" t="s">
        <v>84</v>
      </c>
      <c r="D15" s="108" t="s">
        <v>16</v>
      </c>
      <c r="E15" s="110">
        <v>879.47735</v>
      </c>
      <c r="F15" s="113">
        <v>56</v>
      </c>
      <c r="G15" s="110">
        <v>49250.731599999999</v>
      </c>
      <c r="I15" s="102" t="s">
        <v>181</v>
      </c>
      <c r="J15" s="102">
        <f>ROUND(J14,2)</f>
        <v>0.16</v>
      </c>
    </row>
    <row r="16" spans="1:10" ht="24" thickTop="1" thickBot="1">
      <c r="A16" s="108">
        <v>10</v>
      </c>
      <c r="B16" s="109" t="s">
        <v>85</v>
      </c>
      <c r="C16" s="109" t="s">
        <v>86</v>
      </c>
      <c r="D16" s="108" t="s">
        <v>87</v>
      </c>
      <c r="E16" s="110">
        <v>123.126829</v>
      </c>
      <c r="F16" s="113">
        <v>100</v>
      </c>
      <c r="G16" s="110">
        <v>12312.6829</v>
      </c>
      <c r="I16" s="5"/>
      <c r="J16" s="5"/>
    </row>
    <row r="17" spans="1:10" ht="16.5" thickTop="1" thickBot="1">
      <c r="A17" s="108">
        <v>11</v>
      </c>
      <c r="B17" s="109" t="s">
        <v>88</v>
      </c>
      <c r="C17" s="109" t="s">
        <v>89</v>
      </c>
      <c r="D17" s="108" t="s">
        <v>68</v>
      </c>
      <c r="E17" s="110">
        <v>9850.1463200000017</v>
      </c>
      <c r="F17" s="113">
        <v>1</v>
      </c>
      <c r="G17" s="110">
        <v>9850.1463200000017</v>
      </c>
      <c r="I17" s="138" t="s">
        <v>147</v>
      </c>
      <c r="J17" s="138"/>
    </row>
    <row r="18" spans="1:10" ht="15.75" customHeight="1" thickTop="1" thickBot="1">
      <c r="A18" s="108">
        <v>12</v>
      </c>
      <c r="B18" s="109" t="s">
        <v>90</v>
      </c>
      <c r="C18" s="109" t="s">
        <v>91</v>
      </c>
      <c r="D18" s="108" t="s">
        <v>68</v>
      </c>
      <c r="E18" s="110">
        <v>4925.0731600000008</v>
      </c>
      <c r="F18" s="113">
        <v>1</v>
      </c>
      <c r="G18" s="110">
        <v>4925.0731600000008</v>
      </c>
      <c r="I18" s="102" t="s">
        <v>182</v>
      </c>
      <c r="J18" s="117">
        <f>Hoja7!I20</f>
        <v>2136.4500000000003</v>
      </c>
    </row>
    <row r="19" spans="1:10" ht="16.5" thickTop="1" thickBot="1">
      <c r="A19" s="136" t="s">
        <v>92</v>
      </c>
      <c r="B19" s="136"/>
      <c r="C19" s="136"/>
      <c r="D19" s="136"/>
      <c r="E19" s="110"/>
      <c r="F19" s="112"/>
      <c r="G19" s="110"/>
      <c r="I19" s="5"/>
      <c r="J19" s="5"/>
    </row>
    <row r="20" spans="1:10" ht="24" thickTop="1" thickBot="1">
      <c r="A20" s="108">
        <v>14</v>
      </c>
      <c r="B20" s="109" t="s">
        <v>93</v>
      </c>
      <c r="C20" s="109" t="s">
        <v>94</v>
      </c>
      <c r="D20" s="108" t="s">
        <v>8</v>
      </c>
      <c r="E20" s="110">
        <v>646.41585224999994</v>
      </c>
      <c r="F20" s="114">
        <v>80</v>
      </c>
      <c r="G20" s="110">
        <v>51713.268179999999</v>
      </c>
      <c r="I20" s="138" t="s">
        <v>124</v>
      </c>
      <c r="J20" s="138"/>
    </row>
    <row r="21" spans="1:10" ht="24" thickTop="1" thickBot="1">
      <c r="A21" s="108">
        <v>15</v>
      </c>
      <c r="B21" s="109" t="s">
        <v>95</v>
      </c>
      <c r="C21" s="109" t="s">
        <v>96</v>
      </c>
      <c r="D21" s="108" t="s">
        <v>8</v>
      </c>
      <c r="E21" s="110">
        <v>200.65112874074077</v>
      </c>
      <c r="F21" s="112">
        <v>270</v>
      </c>
      <c r="G21" s="110">
        <v>54175.804760000006</v>
      </c>
      <c r="I21" s="102" t="s">
        <v>149</v>
      </c>
      <c r="J21" s="118">
        <v>20000</v>
      </c>
    </row>
    <row r="22" spans="1:10" ht="24" thickTop="1" thickBot="1">
      <c r="A22" s="108">
        <v>16</v>
      </c>
      <c r="B22" s="109" t="s">
        <v>97</v>
      </c>
      <c r="C22" s="109" t="s">
        <v>98</v>
      </c>
      <c r="D22" s="111" t="s">
        <v>8</v>
      </c>
      <c r="E22" s="110">
        <v>70.797926674999999</v>
      </c>
      <c r="F22" s="115">
        <v>800</v>
      </c>
      <c r="G22" s="110">
        <v>56638.341339999999</v>
      </c>
      <c r="I22" s="102" t="s">
        <v>145</v>
      </c>
      <c r="J22" s="118">
        <v>600</v>
      </c>
    </row>
    <row r="23" spans="1:10" ht="16.5" thickTop="1" thickBot="1">
      <c r="A23" s="108">
        <v>17</v>
      </c>
      <c r="B23" s="109" t="s">
        <v>99</v>
      </c>
      <c r="C23" s="109" t="s">
        <v>100</v>
      </c>
      <c r="D23" s="111" t="s">
        <v>8</v>
      </c>
      <c r="E23" s="110">
        <v>110.08987063529413</v>
      </c>
      <c r="F23" s="115">
        <v>3400</v>
      </c>
      <c r="G23" s="110">
        <v>374305.56016000005</v>
      </c>
      <c r="I23" s="102" t="s">
        <v>183</v>
      </c>
      <c r="J23" s="119">
        <f>(J22*J18)+(J22*J15*J21)</f>
        <v>3201870</v>
      </c>
    </row>
    <row r="24" spans="1:10" ht="16.5" thickTop="1" thickBot="1">
      <c r="A24" s="108">
        <v>18</v>
      </c>
      <c r="B24" s="109" t="s">
        <v>101</v>
      </c>
      <c r="C24" s="109" t="s">
        <v>102</v>
      </c>
      <c r="D24" s="111" t="s">
        <v>8</v>
      </c>
      <c r="E24" s="110">
        <v>87.556856177777775</v>
      </c>
      <c r="F24" s="115">
        <v>4500</v>
      </c>
      <c r="G24" s="110">
        <v>394005.85279999999</v>
      </c>
    </row>
    <row r="25" spans="1:10" ht="16.5" thickTop="1" thickBot="1">
      <c r="A25" s="108">
        <v>19</v>
      </c>
      <c r="B25" s="109" t="s">
        <v>103</v>
      </c>
      <c r="C25" s="109" t="s">
        <v>104</v>
      </c>
      <c r="D25" s="111" t="s">
        <v>8</v>
      </c>
      <c r="E25" s="110">
        <v>19.637949941772149</v>
      </c>
      <c r="F25" s="115">
        <v>23700</v>
      </c>
      <c r="G25" s="110">
        <v>465419.41361999995</v>
      </c>
    </row>
    <row r="26" spans="1:10" ht="16.5" thickTop="1" thickBot="1">
      <c r="A26" s="108">
        <v>20</v>
      </c>
      <c r="B26" s="109" t="s">
        <v>105</v>
      </c>
      <c r="C26" s="109" t="s">
        <v>106</v>
      </c>
      <c r="D26" s="111" t="s">
        <v>68</v>
      </c>
      <c r="E26" s="110">
        <v>61563.414499999999</v>
      </c>
      <c r="F26" s="115">
        <v>1</v>
      </c>
      <c r="G26" s="110">
        <v>61563.414499999999</v>
      </c>
    </row>
    <row r="27" spans="1:10" ht="16.5" thickTop="1" thickBot="1">
      <c r="A27" s="108">
        <v>21</v>
      </c>
      <c r="B27" s="109" t="s">
        <v>107</v>
      </c>
      <c r="C27" s="109" t="s">
        <v>108</v>
      </c>
      <c r="D27" s="111" t="s">
        <v>68</v>
      </c>
      <c r="E27" s="110">
        <v>76338.633979999999</v>
      </c>
      <c r="F27" s="115">
        <v>1</v>
      </c>
      <c r="G27" s="110">
        <v>76338.633979999999</v>
      </c>
    </row>
    <row r="28" spans="1:10" ht="16.5" thickTop="1" thickBot="1">
      <c r="A28" s="108">
        <v>22</v>
      </c>
      <c r="B28" s="109" t="s">
        <v>109</v>
      </c>
      <c r="C28" s="109" t="s">
        <v>110</v>
      </c>
      <c r="D28" s="111" t="s">
        <v>68</v>
      </c>
      <c r="E28" s="110">
        <v>2462.5365800000004</v>
      </c>
      <c r="F28" s="115">
        <v>1</v>
      </c>
      <c r="G28" s="110">
        <v>2462.5365800000004</v>
      </c>
    </row>
    <row r="29" spans="1:10" ht="27" customHeight="1" thickTop="1" thickBot="1">
      <c r="A29" s="138" t="s">
        <v>42</v>
      </c>
      <c r="B29" s="138"/>
      <c r="C29" s="138"/>
      <c r="D29" s="138"/>
      <c r="E29" s="138"/>
      <c r="F29" s="116"/>
      <c r="G29" s="103">
        <v>2462536.58</v>
      </c>
    </row>
    <row r="30" spans="1:10" ht="15.75" thickTop="1"/>
  </sheetData>
  <mergeCells count="7">
    <mergeCell ref="A2:J2"/>
    <mergeCell ref="A19:D19"/>
    <mergeCell ref="A6:D6"/>
    <mergeCell ref="A29:E29"/>
    <mergeCell ref="I20:J20"/>
    <mergeCell ref="I10:J10"/>
    <mergeCell ref="I17:J17"/>
  </mergeCells>
  <pageMargins left="0.7" right="0.7" top="0.75" bottom="0.75" header="0.3" footer="0.3"/>
  <ignoredErrors>
    <ignoredError sqref="J1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Caratula</vt:lpstr>
      <vt:lpstr>Menu</vt:lpstr>
      <vt:lpstr>Agua</vt:lpstr>
      <vt:lpstr>Alcant</vt:lpstr>
      <vt:lpstr>Electri</vt:lpstr>
      <vt:lpstr>Telecom</vt:lpstr>
      <vt:lpstr>Hoja7</vt:lpstr>
      <vt:lpstr>Gas_Dom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gutierrez.marcos</dc:creator>
  <cp:lastModifiedBy>SEA</cp:lastModifiedBy>
  <dcterms:created xsi:type="dcterms:W3CDTF">2015-01-12T19:58:52Z</dcterms:created>
  <dcterms:modified xsi:type="dcterms:W3CDTF">2021-04-05T17:04:01Z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fc9299bf-d028-4595-9d9c-b6347c6c4a68</vt:lpwstr>
  </property>
</Properties>
</file>